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0.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1.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2.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3.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19.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0.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40.xml" ContentType="application/vnd.openxmlformats-officedocument.drawingml.chart+xml"/>
  <Override PartName="/xl/drawings/drawing23.xml" ContentType="application/vnd.openxmlformats-officedocument.drawingml.chartshapes+xml"/>
  <Override PartName="/xl/charts/chart41.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6.xml" ContentType="application/vnd.openxmlformats-officedocument.drawingml.chartshapes+xml"/>
  <Override PartName="/xl/charts/chart44.xml" ContentType="application/vnd.openxmlformats-officedocument.drawingml.chart+xml"/>
  <Override PartName="/xl/charts/chart45.xml" ContentType="application/vnd.openxmlformats-officedocument.drawingml.chart+xml"/>
  <Override PartName="/xl/drawings/drawing2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updateLinks="never" codeName="ThisWorkbook"/>
  <mc:AlternateContent xmlns:mc="http://schemas.openxmlformats.org/markup-compatibility/2006">
    <mc:Choice Requires="x15">
      <x15ac:absPath xmlns:x15ac="http://schemas.microsoft.com/office/spreadsheetml/2010/11/ac" url="E:\Applus\Annual Reports\"/>
    </mc:Choice>
  </mc:AlternateContent>
  <xr:revisionPtr revIDLastSave="0" documentId="8_{5DD2FE38-BE25-4CD4-AC0E-DA890FB42967}" xr6:coauthVersionLast="45" xr6:coauthVersionMax="45" xr10:uidLastSave="{00000000-0000-0000-0000-000000000000}"/>
  <bookViews>
    <workbookView xWindow="-120" yWindow="-120" windowWidth="20730" windowHeight="11160" tabRatio="933" xr2:uid="{00000000-000D-0000-FFFF-FFFF00000000}"/>
  </bookViews>
  <sheets>
    <sheet name="Cover" sheetId="1" r:id="rId1"/>
    <sheet name="Table of Contents" sheetId="4" r:id="rId2"/>
    <sheet name="(1) VINs tested" sheetId="5" r:id="rId3"/>
    <sheet name="(1) Total Tests" sheetId="6" r:id="rId4"/>
    <sheet name="(2)(i) OBD" sheetId="10" r:id="rId5"/>
    <sheet name="(2)(i) Opacity" sheetId="43" r:id="rId6"/>
    <sheet name="(2)(ii) OBD" sheetId="17" r:id="rId7"/>
    <sheet name="(2)(iii) OBD" sheetId="21" r:id="rId8"/>
    <sheet name="(2)(iv) OBD" sheetId="24" r:id="rId9"/>
    <sheet name="(2)(v) Waivers" sheetId="25" r:id="rId10"/>
    <sheet name="(2)(v) Hardship Extensions" sheetId="42" r:id="rId11"/>
    <sheet name="(2)(vi) No Outcome" sheetId="27" r:id="rId12"/>
    <sheet name="(2)(xi) Pass OBD" sheetId="28" r:id="rId13"/>
    <sheet name="(2)(xii) Fail OBD" sheetId="29" r:id="rId14"/>
    <sheet name="(2)(xix) MIL on no DTCs" sheetId="34" r:id="rId15"/>
    <sheet name="(2)(xx) MIL off w  DTCs" sheetId="35" r:id="rId16"/>
    <sheet name="(2)(xxi) MIL on w DTCs " sheetId="36" r:id="rId17"/>
    <sheet name="(2)(xxii) MIL off no DTCs " sheetId="37" r:id="rId18"/>
    <sheet name="(2)(xxiii) Not Ready Failures" sheetId="38" r:id="rId19"/>
    <sheet name="(2)(xxiii) Not Ready Turnaways" sheetId="41" r:id="rId20"/>
    <sheet name="Alternative OBD Tests" sheetId="44" r:id="rId21"/>
  </sheets>
  <definedNames>
    <definedName name="_xlnm.Print_Area" localSheetId="3">'(1) Total Tests'!$A$1:$I$62</definedName>
    <definedName name="_xlnm.Print_Area" localSheetId="2">'(1) VINs tested'!$A$1:$H$74</definedName>
    <definedName name="_xlnm.Print_Area" localSheetId="4">'(2)(i) OBD'!$A$1:$Z$76</definedName>
    <definedName name="_xlnm.Print_Area" localSheetId="6">'(2)(ii) OBD'!$A$1:$V$97</definedName>
    <definedName name="_xlnm.Print_Area" localSheetId="7">'(2)(iii) OBD'!$A$1:$S$96</definedName>
    <definedName name="_xlnm.Print_Area" localSheetId="8">'(2)(iv) OBD'!$A$1:$V$99</definedName>
    <definedName name="_xlnm.Print_Area" localSheetId="9">'(2)(v) Waivers'!$A$1:$V$28</definedName>
    <definedName name="_xlnm.Print_Area" localSheetId="11">'(2)(vi) No Outcome'!$A$1:$V$87</definedName>
    <definedName name="_xlnm.Print_Area" localSheetId="12">'(2)(xi) Pass OBD'!$A$1:$V$101</definedName>
    <definedName name="_xlnm.Print_Area" localSheetId="13">'(2)(xii) Fail OBD'!$A$1:$V$96</definedName>
    <definedName name="_xlnm.Print_Area" localSheetId="14">'(2)(xix) MIL on no DTCs'!$A$1:$V$62</definedName>
    <definedName name="_xlnm.Print_Area" localSheetId="15">'(2)(xx) MIL off w  DTCs'!$A$1:$V$26</definedName>
    <definedName name="_xlnm.Print_Area" localSheetId="16">'(2)(xxi) MIL on w DTCs '!$A$1:$Q$99</definedName>
    <definedName name="_xlnm.Print_Area" localSheetId="17">'(2)(xxii) MIL off no DTCs '!$A$1:$V$99</definedName>
    <definedName name="_xlnm.Print_Area" localSheetId="18">'(2)(xxiii) Not Ready Failures'!$A$1:$V$103</definedName>
    <definedName name="_xlnm.Print_Area" localSheetId="19">'(2)(xxiii) Not Ready Turnaways'!$A$1:$V$100</definedName>
    <definedName name="_xlnm.Print_Area" localSheetId="0">Cover!$A$1:$K$25</definedName>
    <definedName name="_xlnm.Print_Area" localSheetId="1">'Table of Contents'!$A$1:$C$26</definedName>
    <definedName name="_xlnm.Print_Titles" localSheetId="1">'Table of Contents'!$2:$2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28" l="1"/>
  <c r="G13" i="28"/>
  <c r="G14" i="28"/>
  <c r="G15" i="28"/>
  <c r="M14" i="34"/>
  <c r="M15" i="34"/>
  <c r="M16" i="34"/>
  <c r="M17" i="34"/>
  <c r="B29" i="27" l="1"/>
  <c r="P122" i="34" l="1"/>
  <c r="M122" i="34"/>
  <c r="J122" i="34"/>
  <c r="G122" i="34"/>
  <c r="D122" i="34"/>
  <c r="L121" i="34"/>
  <c r="L120" i="34"/>
  <c r="K121" i="34"/>
  <c r="K120" i="34"/>
  <c r="I121" i="34"/>
  <c r="I120" i="34"/>
  <c r="H121" i="34"/>
  <c r="H120" i="34"/>
  <c r="J120" i="34" s="1"/>
  <c r="F121" i="34"/>
  <c r="F120" i="34"/>
  <c r="G120" i="34" s="1"/>
  <c r="E121" i="34"/>
  <c r="E120" i="34"/>
  <c r="C121" i="34"/>
  <c r="C120" i="34"/>
  <c r="B121" i="34"/>
  <c r="B120" i="34"/>
  <c r="M120" i="34"/>
  <c r="L225" i="37"/>
  <c r="L224" i="37"/>
  <c r="K225" i="37"/>
  <c r="K224" i="37"/>
  <c r="I225" i="37"/>
  <c r="I224" i="37"/>
  <c r="H225" i="37"/>
  <c r="H224" i="37"/>
  <c r="F225" i="37"/>
  <c r="G225" i="37" s="1"/>
  <c r="F224" i="37"/>
  <c r="G224" i="37" s="1"/>
  <c r="E225" i="37"/>
  <c r="E224" i="37"/>
  <c r="C225" i="37"/>
  <c r="O225" i="37" s="1"/>
  <c r="C224" i="37"/>
  <c r="O224" i="37" s="1"/>
  <c r="B225" i="37"/>
  <c r="N225" i="37" s="1"/>
  <c r="B224" i="37"/>
  <c r="D224" i="37" s="1"/>
  <c r="M12" i="36"/>
  <c r="M13" i="36"/>
  <c r="M14" i="36"/>
  <c r="M15" i="36"/>
  <c r="M16" i="36"/>
  <c r="M17" i="36"/>
  <c r="M11" i="28"/>
  <c r="M12" i="28"/>
  <c r="M13" i="28"/>
  <c r="M14" i="28"/>
  <c r="F48" i="43"/>
  <c r="G48" i="43" s="1"/>
  <c r="C48" i="43"/>
  <c r="I47" i="43"/>
  <c r="E48" i="43"/>
  <c r="H47" i="43"/>
  <c r="G47" i="43"/>
  <c r="G46" i="43"/>
  <c r="G45" i="43"/>
  <c r="J47" i="43" l="1"/>
  <c r="D225" i="37"/>
  <c r="N120" i="34"/>
  <c r="N224" i="37"/>
  <c r="M121" i="34"/>
  <c r="J121" i="34"/>
  <c r="G121" i="34"/>
  <c r="D120" i="34"/>
  <c r="O121" i="34"/>
  <c r="D121" i="34"/>
  <c r="O120" i="34"/>
  <c r="P120" i="34" s="1"/>
  <c r="N121" i="34"/>
  <c r="P225" i="37"/>
  <c r="P224" i="37"/>
  <c r="M225" i="37"/>
  <c r="M224" i="37"/>
  <c r="J225" i="37"/>
  <c r="J224" i="37"/>
  <c r="M16" i="27"/>
  <c r="M17" i="27"/>
  <c r="M18" i="27"/>
  <c r="G17" i="27"/>
  <c r="G18" i="27"/>
  <c r="G19" i="27"/>
  <c r="G20" i="27"/>
  <c r="G21" i="27"/>
  <c r="G22" i="27"/>
  <c r="G23" i="27"/>
  <c r="G24" i="27"/>
  <c r="G25" i="27"/>
  <c r="K29" i="27"/>
  <c r="E29" i="27"/>
  <c r="O13" i="27"/>
  <c r="O14" i="27"/>
  <c r="O15" i="27"/>
  <c r="O16" i="27"/>
  <c r="O17" i="27"/>
  <c r="O18" i="27"/>
  <c r="O19" i="27"/>
  <c r="O20" i="27"/>
  <c r="O21" i="27"/>
  <c r="O22" i="27"/>
  <c r="O23" i="27"/>
  <c r="O24" i="27"/>
  <c r="O25" i="27"/>
  <c r="O26" i="27"/>
  <c r="O27" i="27"/>
  <c r="O28" i="27"/>
  <c r="N14" i="27"/>
  <c r="N15" i="27"/>
  <c r="N16" i="27"/>
  <c r="N17" i="27"/>
  <c r="N18" i="27"/>
  <c r="N19" i="27"/>
  <c r="N20" i="27"/>
  <c r="N21" i="27"/>
  <c r="N22" i="27"/>
  <c r="N23" i="27"/>
  <c r="N24" i="27"/>
  <c r="N25" i="27"/>
  <c r="N26" i="27"/>
  <c r="N27" i="27"/>
  <c r="N28" i="27"/>
  <c r="N13" i="27"/>
  <c r="N29" i="27" l="1"/>
  <c r="S23" i="27" s="1"/>
  <c r="U23" i="27" s="1"/>
  <c r="P121" i="34"/>
  <c r="M13" i="35"/>
  <c r="M14" i="35"/>
  <c r="M15" i="35"/>
  <c r="L27" i="34"/>
  <c r="K27" i="34"/>
  <c r="M27" i="34" s="1"/>
  <c r="I27" i="34"/>
  <c r="H27" i="34"/>
  <c r="J27" i="34" s="1"/>
  <c r="F27" i="34"/>
  <c r="E27" i="34"/>
  <c r="G27" i="34" s="1"/>
  <c r="C27" i="34"/>
  <c r="B27" i="34"/>
  <c r="O26" i="34"/>
  <c r="N26" i="34"/>
  <c r="M26" i="34"/>
  <c r="G26" i="34"/>
  <c r="D26" i="34"/>
  <c r="O25" i="34"/>
  <c r="N25" i="34"/>
  <c r="P25" i="34" s="1"/>
  <c r="M25" i="34"/>
  <c r="J25" i="34"/>
  <c r="G25" i="34"/>
  <c r="D25" i="34"/>
  <c r="O24" i="34"/>
  <c r="P24" i="34" s="1"/>
  <c r="N24" i="34"/>
  <c r="M24" i="34"/>
  <c r="J24" i="34"/>
  <c r="G24" i="34"/>
  <c r="D24" i="34"/>
  <c r="O23" i="34"/>
  <c r="P23" i="34" s="1"/>
  <c r="N23" i="34"/>
  <c r="M23" i="34"/>
  <c r="J23" i="34"/>
  <c r="G23" i="34"/>
  <c r="D23" i="34"/>
  <c r="O22" i="34"/>
  <c r="N22" i="34"/>
  <c r="M22" i="34"/>
  <c r="J22" i="34"/>
  <c r="G22" i="34"/>
  <c r="D22" i="34"/>
  <c r="O21" i="34"/>
  <c r="N21" i="34"/>
  <c r="P21" i="34" s="1"/>
  <c r="M21" i="34"/>
  <c r="J21" i="34"/>
  <c r="G21" i="34"/>
  <c r="D21" i="34"/>
  <c r="P20" i="34"/>
  <c r="O20" i="34"/>
  <c r="N20" i="34"/>
  <c r="M20" i="34"/>
  <c r="J20" i="34"/>
  <c r="G20" i="34"/>
  <c r="D20" i="34"/>
  <c r="O19" i="34"/>
  <c r="N19" i="34"/>
  <c r="M19" i="34"/>
  <c r="J19" i="34"/>
  <c r="G19" i="34"/>
  <c r="D19" i="34"/>
  <c r="O18" i="34"/>
  <c r="N18" i="34"/>
  <c r="M18" i="34"/>
  <c r="J18" i="34"/>
  <c r="G18" i="34"/>
  <c r="D18" i="34"/>
  <c r="O17" i="34"/>
  <c r="N17" i="34"/>
  <c r="P17" i="34" s="1"/>
  <c r="J17" i="34"/>
  <c r="G17" i="34"/>
  <c r="D17" i="34"/>
  <c r="P16" i="34"/>
  <c r="O16" i="34"/>
  <c r="N16" i="34"/>
  <c r="J16" i="34"/>
  <c r="G16" i="34"/>
  <c r="D16" i="34"/>
  <c r="O15" i="34"/>
  <c r="P15" i="34" s="1"/>
  <c r="N15" i="34"/>
  <c r="J15" i="34"/>
  <c r="G15" i="34"/>
  <c r="D15" i="34"/>
  <c r="O14" i="34"/>
  <c r="N14" i="34"/>
  <c r="P14" i="34" s="1"/>
  <c r="J14" i="34"/>
  <c r="D14" i="34"/>
  <c r="O13" i="34"/>
  <c r="N13" i="34"/>
  <c r="J13" i="34"/>
  <c r="D13" i="34"/>
  <c r="O12" i="34"/>
  <c r="N12" i="34"/>
  <c r="J12" i="34"/>
  <c r="D12" i="34"/>
  <c r="O11" i="34"/>
  <c r="N11" i="34"/>
  <c r="J11" i="34"/>
  <c r="D11" i="34"/>
  <c r="K25" i="36"/>
  <c r="M13" i="37"/>
  <c r="M14" i="37"/>
  <c r="M15" i="37"/>
  <c r="L26" i="37"/>
  <c r="K26" i="37"/>
  <c r="I26" i="37"/>
  <c r="H26" i="37"/>
  <c r="F26" i="37"/>
  <c r="E26" i="37"/>
  <c r="C26" i="37"/>
  <c r="B26" i="37"/>
  <c r="O25" i="37"/>
  <c r="N25" i="37"/>
  <c r="M25" i="37"/>
  <c r="G25" i="37"/>
  <c r="D25" i="37"/>
  <c r="O24" i="37"/>
  <c r="N24" i="37"/>
  <c r="M24" i="37"/>
  <c r="J24" i="37"/>
  <c r="G24" i="37"/>
  <c r="D24" i="37"/>
  <c r="O23" i="37"/>
  <c r="N23" i="37"/>
  <c r="M23" i="37"/>
  <c r="J23" i="37"/>
  <c r="G23" i="37"/>
  <c r="D23" i="37"/>
  <c r="O22" i="37"/>
  <c r="N22" i="37"/>
  <c r="M22" i="37"/>
  <c r="J22" i="37"/>
  <c r="G22" i="37"/>
  <c r="D22" i="37"/>
  <c r="O21" i="37"/>
  <c r="N21" i="37"/>
  <c r="M21" i="37"/>
  <c r="J21" i="37"/>
  <c r="G21" i="37"/>
  <c r="D21" i="37"/>
  <c r="O20" i="37"/>
  <c r="N20" i="37"/>
  <c r="M20" i="37"/>
  <c r="J20" i="37"/>
  <c r="G20" i="37"/>
  <c r="D20" i="37"/>
  <c r="O19" i="37"/>
  <c r="N19" i="37"/>
  <c r="M19" i="37"/>
  <c r="J19" i="37"/>
  <c r="G19" i="37"/>
  <c r="D19" i="37"/>
  <c r="O18" i="37"/>
  <c r="N18" i="37"/>
  <c r="M18" i="37"/>
  <c r="J18" i="37"/>
  <c r="G18" i="37"/>
  <c r="D18" i="37"/>
  <c r="O17" i="37"/>
  <c r="N17" i="37"/>
  <c r="M17" i="37"/>
  <c r="J17" i="37"/>
  <c r="G17" i="37"/>
  <c r="D17" i="37"/>
  <c r="O16" i="37"/>
  <c r="N16" i="37"/>
  <c r="M16" i="37"/>
  <c r="J16" i="37"/>
  <c r="G16" i="37"/>
  <c r="D16" i="37"/>
  <c r="O15" i="37"/>
  <c r="N15" i="37"/>
  <c r="J15" i="37"/>
  <c r="G15" i="37"/>
  <c r="D15" i="37"/>
  <c r="O14" i="37"/>
  <c r="N14" i="37"/>
  <c r="J14" i="37"/>
  <c r="G14" i="37"/>
  <c r="D14" i="37"/>
  <c r="O13" i="37"/>
  <c r="N13" i="37"/>
  <c r="J13" i="37"/>
  <c r="D13" i="37"/>
  <c r="O12" i="37"/>
  <c r="N12" i="37"/>
  <c r="J12" i="37"/>
  <c r="D12" i="37"/>
  <c r="O11" i="37"/>
  <c r="N11" i="37"/>
  <c r="J11" i="37"/>
  <c r="D11" i="37"/>
  <c r="O10" i="37"/>
  <c r="N10" i="37"/>
  <c r="J10" i="37"/>
  <c r="D10" i="37"/>
  <c r="L25" i="36"/>
  <c r="I25" i="36"/>
  <c r="H25" i="36"/>
  <c r="F25" i="36"/>
  <c r="E25" i="36"/>
  <c r="C25" i="36"/>
  <c r="B25" i="36"/>
  <c r="D25" i="36" s="1"/>
  <c r="O24" i="36"/>
  <c r="N24" i="36"/>
  <c r="M24" i="36"/>
  <c r="G24" i="36"/>
  <c r="D24" i="36"/>
  <c r="O23" i="36"/>
  <c r="N23" i="36"/>
  <c r="M23" i="36"/>
  <c r="J23" i="36"/>
  <c r="G23" i="36"/>
  <c r="D23" i="36"/>
  <c r="O22" i="36"/>
  <c r="N22" i="36"/>
  <c r="M22" i="36"/>
  <c r="J22" i="36"/>
  <c r="G22" i="36"/>
  <c r="D22" i="36"/>
  <c r="O21" i="36"/>
  <c r="N21" i="36"/>
  <c r="M21" i="36"/>
  <c r="J21" i="36"/>
  <c r="G21" i="36"/>
  <c r="D21" i="36"/>
  <c r="O20" i="36"/>
  <c r="N20" i="36"/>
  <c r="M20" i="36"/>
  <c r="J20" i="36"/>
  <c r="G20" i="36"/>
  <c r="D20" i="36"/>
  <c r="O19" i="36"/>
  <c r="N19" i="36"/>
  <c r="M19" i="36"/>
  <c r="J19" i="36"/>
  <c r="G19" i="36"/>
  <c r="D19" i="36"/>
  <c r="O18" i="36"/>
  <c r="N18" i="36"/>
  <c r="M18" i="36"/>
  <c r="J18" i="36"/>
  <c r="G18" i="36"/>
  <c r="D18" i="36"/>
  <c r="O17" i="36"/>
  <c r="N17" i="36"/>
  <c r="J17" i="36"/>
  <c r="G17" i="36"/>
  <c r="D17" i="36"/>
  <c r="O16" i="36"/>
  <c r="N16" i="36"/>
  <c r="J16" i="36"/>
  <c r="G16" i="36"/>
  <c r="D16" i="36"/>
  <c r="O15" i="36"/>
  <c r="N15" i="36"/>
  <c r="J15" i="36"/>
  <c r="G15" i="36"/>
  <c r="D15" i="36"/>
  <c r="O14" i="36"/>
  <c r="N14" i="36"/>
  <c r="J14" i="36"/>
  <c r="G14" i="36"/>
  <c r="D14" i="36"/>
  <c r="O13" i="36"/>
  <c r="N13" i="36"/>
  <c r="J13" i="36"/>
  <c r="G13" i="36"/>
  <c r="D13" i="36"/>
  <c r="O12" i="36"/>
  <c r="N12" i="36"/>
  <c r="J12" i="36"/>
  <c r="D12" i="36"/>
  <c r="O11" i="36"/>
  <c r="N11" i="36"/>
  <c r="J11" i="36"/>
  <c r="D11" i="36"/>
  <c r="O10" i="36"/>
  <c r="N10" i="36"/>
  <c r="J10" i="36"/>
  <c r="D10" i="36"/>
  <c r="O9" i="36"/>
  <c r="N9" i="36"/>
  <c r="J9" i="36"/>
  <c r="D9" i="36"/>
  <c r="L26" i="35"/>
  <c r="K26" i="35"/>
  <c r="I26" i="35"/>
  <c r="H26" i="35"/>
  <c r="F26" i="35"/>
  <c r="E26" i="35"/>
  <c r="G26" i="35" s="1"/>
  <c r="C26" i="35"/>
  <c r="B26" i="35"/>
  <c r="O25" i="35"/>
  <c r="N25" i="35"/>
  <c r="M25" i="35"/>
  <c r="G25" i="35"/>
  <c r="D25" i="35"/>
  <c r="O24" i="35"/>
  <c r="N24" i="35"/>
  <c r="M24" i="35"/>
  <c r="J24" i="35"/>
  <c r="G24" i="35"/>
  <c r="D24" i="35"/>
  <c r="O23" i="35"/>
  <c r="N23" i="35"/>
  <c r="P23" i="35" s="1"/>
  <c r="M23" i="35"/>
  <c r="J23" i="35"/>
  <c r="G23" i="35"/>
  <c r="D23" i="35"/>
  <c r="O22" i="35"/>
  <c r="N22" i="35"/>
  <c r="M22" i="35"/>
  <c r="J22" i="35"/>
  <c r="G22" i="35"/>
  <c r="D22" i="35"/>
  <c r="O21" i="35"/>
  <c r="N21" i="35"/>
  <c r="M21" i="35"/>
  <c r="J21" i="35"/>
  <c r="G21" i="35"/>
  <c r="D21" i="35"/>
  <c r="O20" i="35"/>
  <c r="N20" i="35"/>
  <c r="M20" i="35"/>
  <c r="J20" i="35"/>
  <c r="G20" i="35"/>
  <c r="D20" i="35"/>
  <c r="O19" i="35"/>
  <c r="N19" i="35"/>
  <c r="M19" i="35"/>
  <c r="J19" i="35"/>
  <c r="G19" i="35"/>
  <c r="D19" i="35"/>
  <c r="O18" i="35"/>
  <c r="N18" i="35"/>
  <c r="M18" i="35"/>
  <c r="J18" i="35"/>
  <c r="G18" i="35"/>
  <c r="D18" i="35"/>
  <c r="O17" i="35"/>
  <c r="N17" i="35"/>
  <c r="M17" i="35"/>
  <c r="J17" i="35"/>
  <c r="G17" i="35"/>
  <c r="D17" i="35"/>
  <c r="O16" i="35"/>
  <c r="N16" i="35"/>
  <c r="M16" i="35"/>
  <c r="J16" i="35"/>
  <c r="G16" i="35"/>
  <c r="D16" i="35"/>
  <c r="O15" i="35"/>
  <c r="N15" i="35"/>
  <c r="J15" i="35"/>
  <c r="G15" i="35"/>
  <c r="D15" i="35"/>
  <c r="O14" i="35"/>
  <c r="N14" i="35"/>
  <c r="J14" i="35"/>
  <c r="G14" i="35"/>
  <c r="D14" i="35"/>
  <c r="O13" i="35"/>
  <c r="N13" i="35"/>
  <c r="J13" i="35"/>
  <c r="D13" i="35"/>
  <c r="O12" i="35"/>
  <c r="N12" i="35"/>
  <c r="J12" i="35"/>
  <c r="D12" i="35"/>
  <c r="O11" i="35"/>
  <c r="N11" i="35"/>
  <c r="J11" i="35"/>
  <c r="D11" i="35"/>
  <c r="O10" i="35"/>
  <c r="N10" i="35"/>
  <c r="J10" i="35"/>
  <c r="D10" i="35"/>
  <c r="G15" i="41"/>
  <c r="M14" i="41"/>
  <c r="M140" i="41"/>
  <c r="M139" i="41"/>
  <c r="L140" i="41"/>
  <c r="L139" i="41"/>
  <c r="K140" i="41"/>
  <c r="N140" i="41" s="1"/>
  <c r="K139" i="41"/>
  <c r="I140" i="41"/>
  <c r="I139" i="41"/>
  <c r="O139" i="41" s="1"/>
  <c r="H140" i="41"/>
  <c r="J140" i="41" s="1"/>
  <c r="H139" i="41"/>
  <c r="J139" i="41" s="1"/>
  <c r="F140" i="41"/>
  <c r="F139" i="41"/>
  <c r="E140" i="41"/>
  <c r="G140" i="41" s="1"/>
  <c r="E139" i="41"/>
  <c r="G139" i="41" s="1"/>
  <c r="C140" i="41"/>
  <c r="D140" i="41" s="1"/>
  <c r="C139" i="41"/>
  <c r="B140" i="41"/>
  <c r="B139" i="41"/>
  <c r="N139" i="41" s="1"/>
  <c r="P139" i="41" s="1"/>
  <c r="O11" i="41"/>
  <c r="O12" i="41"/>
  <c r="O13" i="41"/>
  <c r="O14" i="41"/>
  <c r="O15" i="41"/>
  <c r="O16" i="41"/>
  <c r="O17" i="41"/>
  <c r="O18" i="41"/>
  <c r="O19" i="41"/>
  <c r="O20" i="41"/>
  <c r="O21" i="41"/>
  <c r="O22" i="41"/>
  <c r="O23" i="41"/>
  <c r="O24" i="41"/>
  <c r="O25" i="41"/>
  <c r="O26" i="41"/>
  <c r="N12" i="41"/>
  <c r="N13" i="41"/>
  <c r="N14" i="41"/>
  <c r="N15" i="41"/>
  <c r="N16" i="41"/>
  <c r="N17" i="41"/>
  <c r="N18" i="41"/>
  <c r="N19" i="41"/>
  <c r="N20" i="41"/>
  <c r="N21" i="41"/>
  <c r="N22" i="41"/>
  <c r="N23" i="41"/>
  <c r="N24" i="41"/>
  <c r="N25" i="41"/>
  <c r="N26" i="41"/>
  <c r="N11" i="41"/>
  <c r="P18" i="34" l="1"/>
  <c r="D139" i="41"/>
  <c r="P16" i="35"/>
  <c r="P22" i="34"/>
  <c r="P26" i="34"/>
  <c r="O140" i="41"/>
  <c r="P140" i="41" s="1"/>
  <c r="P12" i="34"/>
  <c r="D27" i="34"/>
  <c r="N27" i="34"/>
  <c r="O27" i="34"/>
  <c r="M26" i="35"/>
  <c r="P11" i="34"/>
  <c r="P13" i="34"/>
  <c r="P19" i="34"/>
  <c r="P19" i="35"/>
  <c r="G25" i="36"/>
  <c r="G26" i="37"/>
  <c r="M26" i="37"/>
  <c r="P15" i="37"/>
  <c r="P23" i="37"/>
  <c r="P13" i="37"/>
  <c r="P16" i="37"/>
  <c r="P24" i="37"/>
  <c r="O26" i="35"/>
  <c r="P20" i="35"/>
  <c r="P24" i="35"/>
  <c r="P13" i="35"/>
  <c r="P12" i="35"/>
  <c r="P21" i="35"/>
  <c r="P18" i="35"/>
  <c r="P25" i="35"/>
  <c r="N26" i="35"/>
  <c r="P26" i="35" s="1"/>
  <c r="P15" i="35"/>
  <c r="P11" i="36"/>
  <c r="M25" i="36"/>
  <c r="P14" i="36"/>
  <c r="P18" i="36"/>
  <c r="P13" i="36"/>
  <c r="D26" i="37"/>
  <c r="O26" i="37"/>
  <c r="P19" i="37"/>
  <c r="P21" i="37"/>
  <c r="P25" i="37"/>
  <c r="P11" i="37"/>
  <c r="P12" i="37"/>
  <c r="P18" i="37"/>
  <c r="P20" i="37"/>
  <c r="P14" i="37"/>
  <c r="P17" i="37"/>
  <c r="P22" i="37"/>
  <c r="N26" i="37"/>
  <c r="J26" i="37"/>
  <c r="P10" i="37"/>
  <c r="P16" i="36"/>
  <c r="O25" i="36"/>
  <c r="P19" i="36"/>
  <c r="P21" i="36"/>
  <c r="P23" i="36"/>
  <c r="P9" i="36"/>
  <c r="P10" i="36"/>
  <c r="P12" i="36"/>
  <c r="P20" i="36"/>
  <c r="P22" i="36"/>
  <c r="P24" i="36"/>
  <c r="J25" i="36"/>
  <c r="N25" i="36"/>
  <c r="P15" i="36"/>
  <c r="P17" i="36"/>
  <c r="P11" i="35"/>
  <c r="P22" i="35"/>
  <c r="P14" i="35"/>
  <c r="P17" i="35"/>
  <c r="D26" i="35"/>
  <c r="J26" i="35"/>
  <c r="P10" i="35"/>
  <c r="P27" i="34" l="1"/>
  <c r="P26" i="37"/>
  <c r="P25" i="36"/>
  <c r="G15" i="38" l="1"/>
  <c r="G16" i="38"/>
  <c r="G17" i="38"/>
  <c r="G18" i="38"/>
  <c r="M14" i="38"/>
  <c r="M15" i="38"/>
  <c r="M16" i="38"/>
  <c r="M17" i="38"/>
  <c r="O11" i="38"/>
  <c r="O12" i="38"/>
  <c r="O13" i="38"/>
  <c r="O14" i="38"/>
  <c r="O15" i="38"/>
  <c r="O16" i="38"/>
  <c r="O17" i="38"/>
  <c r="O18" i="38"/>
  <c r="O19" i="38"/>
  <c r="O20" i="38"/>
  <c r="O21" i="38"/>
  <c r="O22" i="38"/>
  <c r="O23" i="38"/>
  <c r="O24" i="38"/>
  <c r="O25" i="38"/>
  <c r="O26" i="38"/>
  <c r="N12" i="38"/>
  <c r="N13" i="38"/>
  <c r="N14" i="38"/>
  <c r="N15" i="38"/>
  <c r="N16" i="38"/>
  <c r="N17" i="38"/>
  <c r="N18" i="38"/>
  <c r="N19" i="38"/>
  <c r="N20" i="38"/>
  <c r="N21" i="38"/>
  <c r="N22" i="38"/>
  <c r="N23" i="38"/>
  <c r="N24" i="38"/>
  <c r="N25" i="38"/>
  <c r="N26" i="38"/>
  <c r="N11" i="38"/>
  <c r="M11" i="29" l="1"/>
  <c r="M12" i="29"/>
  <c r="M13" i="29"/>
  <c r="G12" i="29"/>
  <c r="G13" i="29"/>
  <c r="G14" i="29"/>
  <c r="G15" i="29"/>
  <c r="G16" i="29"/>
  <c r="O23" i="29"/>
  <c r="N23" i="29"/>
  <c r="O22" i="29"/>
  <c r="N22" i="29"/>
  <c r="O21" i="29"/>
  <c r="N21" i="29"/>
  <c r="P21" i="29" s="1"/>
  <c r="O20" i="29"/>
  <c r="N20" i="29"/>
  <c r="O19" i="29"/>
  <c r="N19" i="29"/>
  <c r="O18" i="29"/>
  <c r="N18" i="29"/>
  <c r="O17" i="29"/>
  <c r="N17" i="29"/>
  <c r="P17" i="29" s="1"/>
  <c r="O16" i="29"/>
  <c r="N16" i="29"/>
  <c r="O15" i="29"/>
  <c r="N15" i="29"/>
  <c r="O14" i="29"/>
  <c r="N14" i="29"/>
  <c r="O13" i="29"/>
  <c r="N13" i="29"/>
  <c r="P13" i="29" s="1"/>
  <c r="O12" i="29"/>
  <c r="N12" i="29"/>
  <c r="O11" i="29"/>
  <c r="N11" i="29"/>
  <c r="O10" i="29"/>
  <c r="N10" i="29"/>
  <c r="O9" i="29"/>
  <c r="N9" i="29"/>
  <c r="P9" i="29" s="1"/>
  <c r="O8" i="29"/>
  <c r="N8" i="29"/>
  <c r="D8" i="29"/>
  <c r="J8" i="29"/>
  <c r="D9" i="29"/>
  <c r="J9" i="29"/>
  <c r="D10" i="29"/>
  <c r="J10" i="29"/>
  <c r="D11" i="29"/>
  <c r="J11" i="29"/>
  <c r="D12" i="29"/>
  <c r="J12" i="29"/>
  <c r="D13" i="29"/>
  <c r="J13" i="29"/>
  <c r="D14" i="29"/>
  <c r="J14" i="29"/>
  <c r="M14" i="29"/>
  <c r="D15" i="29"/>
  <c r="J15" i="29"/>
  <c r="M15" i="29"/>
  <c r="D16" i="29"/>
  <c r="J16" i="29"/>
  <c r="M16" i="29"/>
  <c r="D17" i="29"/>
  <c r="G17" i="29"/>
  <c r="J17" i="29"/>
  <c r="M17" i="29"/>
  <c r="D18" i="29"/>
  <c r="G18" i="29"/>
  <c r="J18" i="29"/>
  <c r="M18" i="29"/>
  <c r="D19" i="29"/>
  <c r="G19" i="29"/>
  <c r="J19" i="29"/>
  <c r="M19" i="29"/>
  <c r="D20" i="29"/>
  <c r="G20" i="29"/>
  <c r="J20" i="29"/>
  <c r="M20" i="29"/>
  <c r="D21" i="29"/>
  <c r="G21" i="29"/>
  <c r="J21" i="29"/>
  <c r="M21" i="29"/>
  <c r="D22" i="29"/>
  <c r="G22" i="29"/>
  <c r="J22" i="29"/>
  <c r="M22" i="29"/>
  <c r="D23" i="29"/>
  <c r="G23" i="29"/>
  <c r="M23" i="29"/>
  <c r="O8" i="28"/>
  <c r="O9" i="28"/>
  <c r="O10" i="28"/>
  <c r="O11" i="28"/>
  <c r="O12" i="28"/>
  <c r="O13" i="28"/>
  <c r="O14" i="28"/>
  <c r="O15" i="28"/>
  <c r="O16" i="28"/>
  <c r="O17" i="28"/>
  <c r="O18" i="28"/>
  <c r="O19" i="28"/>
  <c r="O20" i="28"/>
  <c r="O21" i="28"/>
  <c r="O22" i="28"/>
  <c r="O23" i="28"/>
  <c r="N9" i="28"/>
  <c r="N10" i="28"/>
  <c r="N11" i="28"/>
  <c r="N12" i="28"/>
  <c r="N13" i="28"/>
  <c r="N14" i="28"/>
  <c r="N15" i="28"/>
  <c r="N16" i="28"/>
  <c r="N17" i="28"/>
  <c r="N18" i="28"/>
  <c r="N19" i="28"/>
  <c r="N20" i="28"/>
  <c r="N21" i="28"/>
  <c r="N22" i="28"/>
  <c r="N23" i="28"/>
  <c r="N8" i="28"/>
  <c r="L30" i="42"/>
  <c r="K30" i="42"/>
  <c r="I30" i="42"/>
  <c r="H30" i="42"/>
  <c r="F30" i="42"/>
  <c r="E30" i="42"/>
  <c r="C30" i="42"/>
  <c r="B30" i="42"/>
  <c r="D30" i="42" s="1"/>
  <c r="O29" i="42"/>
  <c r="N29" i="42"/>
  <c r="M29" i="42"/>
  <c r="J29" i="42"/>
  <c r="G29" i="42"/>
  <c r="D29" i="42"/>
  <c r="O28" i="42"/>
  <c r="N28" i="42"/>
  <c r="M28" i="42"/>
  <c r="J28" i="42"/>
  <c r="G28" i="42"/>
  <c r="D28" i="42"/>
  <c r="O27" i="42"/>
  <c r="N27" i="42"/>
  <c r="M27" i="42"/>
  <c r="J27" i="42"/>
  <c r="G27" i="42"/>
  <c r="D27" i="42"/>
  <c r="O26" i="42"/>
  <c r="N26" i="42"/>
  <c r="M26" i="42"/>
  <c r="J26" i="42"/>
  <c r="G26" i="42"/>
  <c r="D26" i="42"/>
  <c r="O25" i="42"/>
  <c r="N25" i="42"/>
  <c r="M25" i="42"/>
  <c r="J25" i="42"/>
  <c r="G25" i="42"/>
  <c r="D25" i="42"/>
  <c r="O24" i="42"/>
  <c r="N24" i="42"/>
  <c r="M24" i="42"/>
  <c r="J24" i="42"/>
  <c r="G24" i="42"/>
  <c r="D24" i="42"/>
  <c r="O23" i="42"/>
  <c r="N23" i="42"/>
  <c r="M23" i="42"/>
  <c r="J23" i="42"/>
  <c r="G23" i="42"/>
  <c r="D23" i="42"/>
  <c r="O22" i="42"/>
  <c r="N22" i="42"/>
  <c r="M22" i="42"/>
  <c r="J22" i="42"/>
  <c r="G22" i="42"/>
  <c r="D22" i="42"/>
  <c r="O21" i="42"/>
  <c r="N21" i="42"/>
  <c r="M21" i="42"/>
  <c r="J21" i="42"/>
  <c r="G21" i="42"/>
  <c r="D21" i="42"/>
  <c r="O20" i="42"/>
  <c r="N20" i="42"/>
  <c r="M20" i="42"/>
  <c r="J20" i="42"/>
  <c r="G20" i="42"/>
  <c r="D20" i="42"/>
  <c r="O19" i="42"/>
  <c r="N19" i="42"/>
  <c r="M19" i="42"/>
  <c r="J19" i="42"/>
  <c r="G19" i="42"/>
  <c r="D19" i="42"/>
  <c r="O18" i="42"/>
  <c r="N18" i="42"/>
  <c r="M18" i="42"/>
  <c r="J18" i="42"/>
  <c r="G18" i="42"/>
  <c r="D18" i="42"/>
  <c r="O17" i="42"/>
  <c r="N17" i="42"/>
  <c r="M17" i="42"/>
  <c r="J17" i="42"/>
  <c r="D17" i="42"/>
  <c r="O16" i="42"/>
  <c r="N16" i="42"/>
  <c r="J16" i="42"/>
  <c r="D16" i="42"/>
  <c r="O15" i="42"/>
  <c r="N15" i="42"/>
  <c r="J15" i="42"/>
  <c r="D15" i="42"/>
  <c r="O14" i="42"/>
  <c r="O30" i="42" s="1"/>
  <c r="N14" i="42"/>
  <c r="J14" i="42"/>
  <c r="D14" i="42"/>
  <c r="N12" i="25"/>
  <c r="L28" i="25"/>
  <c r="K28" i="25"/>
  <c r="I28" i="25"/>
  <c r="H28" i="25"/>
  <c r="F28" i="25"/>
  <c r="E28" i="25"/>
  <c r="C28" i="25"/>
  <c r="B28" i="25"/>
  <c r="O27" i="25"/>
  <c r="N27" i="25"/>
  <c r="M27" i="25"/>
  <c r="J27" i="25"/>
  <c r="G27" i="25"/>
  <c r="D27" i="25"/>
  <c r="O26" i="25"/>
  <c r="N26" i="25"/>
  <c r="M26" i="25"/>
  <c r="J26" i="25"/>
  <c r="G26" i="25"/>
  <c r="D26" i="25"/>
  <c r="O25" i="25"/>
  <c r="N25" i="25"/>
  <c r="M25" i="25"/>
  <c r="J25" i="25"/>
  <c r="G25" i="25"/>
  <c r="D25" i="25"/>
  <c r="O24" i="25"/>
  <c r="N24" i="25"/>
  <c r="M24" i="25"/>
  <c r="J24" i="25"/>
  <c r="G24" i="25"/>
  <c r="D24" i="25"/>
  <c r="O23" i="25"/>
  <c r="N23" i="25"/>
  <c r="M23" i="25"/>
  <c r="J23" i="25"/>
  <c r="G23" i="25"/>
  <c r="D23" i="25"/>
  <c r="O22" i="25"/>
  <c r="N22" i="25"/>
  <c r="M22" i="25"/>
  <c r="J22" i="25"/>
  <c r="G22" i="25"/>
  <c r="D22" i="25"/>
  <c r="O21" i="25"/>
  <c r="N21" i="25"/>
  <c r="M21" i="25"/>
  <c r="J21" i="25"/>
  <c r="G21" i="25"/>
  <c r="D21" i="25"/>
  <c r="O20" i="25"/>
  <c r="N20" i="25"/>
  <c r="M20" i="25"/>
  <c r="J20" i="25"/>
  <c r="G20" i="25"/>
  <c r="D20" i="25"/>
  <c r="O19" i="25"/>
  <c r="N19" i="25"/>
  <c r="M19" i="25"/>
  <c r="J19" i="25"/>
  <c r="G19" i="25"/>
  <c r="D19" i="25"/>
  <c r="O18" i="25"/>
  <c r="N18" i="25"/>
  <c r="M18" i="25"/>
  <c r="J18" i="25"/>
  <c r="G18" i="25"/>
  <c r="D18" i="25"/>
  <c r="O17" i="25"/>
  <c r="N17" i="25"/>
  <c r="M17" i="25"/>
  <c r="J17" i="25"/>
  <c r="G17" i="25"/>
  <c r="D17" i="25"/>
  <c r="O16" i="25"/>
  <c r="N16" i="25"/>
  <c r="M16" i="25"/>
  <c r="J16" i="25"/>
  <c r="G16" i="25"/>
  <c r="D16" i="25"/>
  <c r="O15" i="25"/>
  <c r="N15" i="25"/>
  <c r="M15" i="25"/>
  <c r="J15" i="25"/>
  <c r="D15" i="25"/>
  <c r="O14" i="25"/>
  <c r="N14" i="25"/>
  <c r="J14" i="25"/>
  <c r="D14" i="25"/>
  <c r="O13" i="25"/>
  <c r="N13" i="25"/>
  <c r="J13" i="25"/>
  <c r="D13" i="25"/>
  <c r="O12" i="25"/>
  <c r="J12" i="25"/>
  <c r="D12" i="25"/>
  <c r="S120" i="24"/>
  <c r="L120" i="24"/>
  <c r="P121" i="24" s="1"/>
  <c r="D120" i="24"/>
  <c r="L137" i="24"/>
  <c r="K137" i="24"/>
  <c r="M137" i="24" s="1"/>
  <c r="I137" i="24"/>
  <c r="H137" i="24"/>
  <c r="J137" i="24" s="1"/>
  <c r="F137" i="24"/>
  <c r="E137" i="24"/>
  <c r="F136" i="24"/>
  <c r="E136" i="24"/>
  <c r="G136" i="24" s="1"/>
  <c r="K136" i="24"/>
  <c r="M136" i="24" s="1"/>
  <c r="I136" i="24"/>
  <c r="J136" i="24" s="1"/>
  <c r="L136" i="24"/>
  <c r="H136" i="24"/>
  <c r="C137" i="24"/>
  <c r="B137" i="24"/>
  <c r="C136" i="24"/>
  <c r="B136" i="24"/>
  <c r="M23" i="24"/>
  <c r="M22" i="24"/>
  <c r="M21" i="24"/>
  <c r="M20" i="24"/>
  <c r="M19" i="24"/>
  <c r="M18" i="24"/>
  <c r="M17" i="24"/>
  <c r="M16" i="24"/>
  <c r="M15" i="24"/>
  <c r="M14" i="24"/>
  <c r="M13" i="24"/>
  <c r="M12" i="24"/>
  <c r="J22" i="24"/>
  <c r="J21" i="24"/>
  <c r="J20" i="24"/>
  <c r="J19" i="24"/>
  <c r="J18" i="24"/>
  <c r="J13" i="24"/>
  <c r="J12" i="24"/>
  <c r="J11" i="24"/>
  <c r="J9" i="24"/>
  <c r="G21" i="24"/>
  <c r="G20" i="24"/>
  <c r="G19" i="24"/>
  <c r="G18" i="24"/>
  <c r="G17" i="24"/>
  <c r="G16" i="24"/>
  <c r="G15" i="24"/>
  <c r="G14" i="24"/>
  <c r="G13" i="24"/>
  <c r="D10" i="24"/>
  <c r="D11" i="24"/>
  <c r="D12" i="24"/>
  <c r="D13" i="24"/>
  <c r="D14" i="24"/>
  <c r="D15" i="24"/>
  <c r="D16" i="24"/>
  <c r="D17" i="24"/>
  <c r="D18" i="24"/>
  <c r="D19" i="24"/>
  <c r="D20" i="24"/>
  <c r="D21" i="24"/>
  <c r="D22" i="24"/>
  <c r="D23" i="24"/>
  <c r="D9" i="24"/>
  <c r="N10" i="24"/>
  <c r="O10" i="24"/>
  <c r="N11" i="24"/>
  <c r="O11" i="24"/>
  <c r="N12" i="24"/>
  <c r="O12" i="24"/>
  <c r="N13" i="24"/>
  <c r="O13" i="24"/>
  <c r="N14" i="24"/>
  <c r="O14" i="24"/>
  <c r="N15" i="24"/>
  <c r="O15" i="24"/>
  <c r="N16" i="24"/>
  <c r="O16" i="24"/>
  <c r="N17" i="24"/>
  <c r="O17" i="24"/>
  <c r="N18" i="24"/>
  <c r="O18" i="24"/>
  <c r="N19" i="24"/>
  <c r="O19" i="24"/>
  <c r="N20" i="24"/>
  <c r="O20" i="24"/>
  <c r="N21" i="24"/>
  <c r="O21" i="24"/>
  <c r="N22" i="24"/>
  <c r="O22" i="24"/>
  <c r="N23" i="24"/>
  <c r="O23" i="24"/>
  <c r="O9" i="24"/>
  <c r="N9" i="24"/>
  <c r="D137" i="24" l="1"/>
  <c r="P25" i="42"/>
  <c r="P29" i="42"/>
  <c r="M30" i="42"/>
  <c r="O24" i="28"/>
  <c r="P21" i="42"/>
  <c r="P22" i="42"/>
  <c r="P8" i="29"/>
  <c r="P12" i="29"/>
  <c r="P16" i="29"/>
  <c r="P20" i="29"/>
  <c r="P11" i="29"/>
  <c r="P14" i="29"/>
  <c r="P19" i="29"/>
  <c r="P22" i="29"/>
  <c r="P10" i="29"/>
  <c r="P15" i="29"/>
  <c r="P18" i="29"/>
  <c r="P23" i="29"/>
  <c r="P24" i="42"/>
  <c r="P26" i="42"/>
  <c r="P23" i="42"/>
  <c r="P15" i="42"/>
  <c r="P17" i="42"/>
  <c r="P18" i="42"/>
  <c r="P20" i="42"/>
  <c r="N30" i="42"/>
  <c r="P19" i="42"/>
  <c r="P27" i="42"/>
  <c r="J30" i="42"/>
  <c r="P16" i="42"/>
  <c r="P14" i="42"/>
  <c r="G30" i="42"/>
  <c r="P28" i="42"/>
  <c r="P13" i="25"/>
  <c r="M28" i="25"/>
  <c r="P17" i="25"/>
  <c r="P19" i="25"/>
  <c r="P21" i="25"/>
  <c r="P27" i="25"/>
  <c r="P18" i="25"/>
  <c r="P22" i="25"/>
  <c r="P24" i="25"/>
  <c r="P26" i="25"/>
  <c r="P15" i="25"/>
  <c r="J28" i="25"/>
  <c r="O28" i="25"/>
  <c r="N28" i="25"/>
  <c r="P16" i="25"/>
  <c r="P23" i="25"/>
  <c r="P25" i="25"/>
  <c r="P14" i="25"/>
  <c r="P20" i="25"/>
  <c r="G28" i="25"/>
  <c r="D28" i="25"/>
  <c r="P12" i="25"/>
  <c r="N136" i="24"/>
  <c r="D136" i="24"/>
  <c r="O136" i="24"/>
  <c r="P20" i="24"/>
  <c r="P16" i="24"/>
  <c r="P12" i="24"/>
  <c r="P23" i="24"/>
  <c r="P21" i="24"/>
  <c r="P19" i="24"/>
  <c r="P17" i="24"/>
  <c r="P15" i="24"/>
  <c r="P13" i="24"/>
  <c r="P11" i="24"/>
  <c r="P9" i="24"/>
  <c r="N25" i="24"/>
  <c r="N138" i="24" s="1"/>
  <c r="P22" i="24"/>
  <c r="P18" i="24"/>
  <c r="P14" i="24"/>
  <c r="P10" i="24"/>
  <c r="O137" i="24"/>
  <c r="N137" i="24"/>
  <c r="G137" i="24"/>
  <c r="P136" i="24" l="1"/>
  <c r="P30" i="42"/>
  <c r="P28" i="25"/>
  <c r="P137" i="24"/>
  <c r="M12" i="17" l="1"/>
  <c r="G13" i="17"/>
  <c r="E25" i="21"/>
  <c r="G13" i="21"/>
  <c r="M12" i="21"/>
  <c r="N10" i="21"/>
  <c r="O10" i="21"/>
  <c r="N11" i="21"/>
  <c r="O11" i="21"/>
  <c r="N12" i="21"/>
  <c r="O12" i="21"/>
  <c r="N13" i="21"/>
  <c r="O13" i="21"/>
  <c r="N14" i="21"/>
  <c r="O14" i="21"/>
  <c r="N15" i="21"/>
  <c r="O15" i="21"/>
  <c r="N16" i="21"/>
  <c r="O16" i="21"/>
  <c r="N17" i="21"/>
  <c r="O17" i="21"/>
  <c r="N18" i="21"/>
  <c r="O18" i="21"/>
  <c r="N19" i="21"/>
  <c r="O19" i="21"/>
  <c r="N20" i="21"/>
  <c r="O20" i="21"/>
  <c r="N21" i="21"/>
  <c r="O21" i="21"/>
  <c r="N22" i="21"/>
  <c r="O22" i="21"/>
  <c r="N23" i="21"/>
  <c r="O23" i="21"/>
  <c r="N24" i="21"/>
  <c r="O24" i="21"/>
  <c r="O9" i="21"/>
  <c r="N9" i="21"/>
  <c r="N25" i="21" l="1"/>
  <c r="O24" i="17"/>
  <c r="O23" i="17"/>
  <c r="O22" i="17"/>
  <c r="O21" i="17"/>
  <c r="O20" i="17"/>
  <c r="O19" i="17"/>
  <c r="O18" i="17"/>
  <c r="O17" i="17"/>
  <c r="O16" i="17"/>
  <c r="O15" i="17"/>
  <c r="O14" i="17"/>
  <c r="O13" i="17"/>
  <c r="O12" i="17"/>
  <c r="O11" i="17"/>
  <c r="O10" i="17"/>
  <c r="O9" i="17"/>
  <c r="N10" i="17"/>
  <c r="N11" i="17"/>
  <c r="N12" i="17"/>
  <c r="N13" i="17"/>
  <c r="N14" i="17"/>
  <c r="N15" i="17"/>
  <c r="N16" i="17"/>
  <c r="N17" i="17"/>
  <c r="N18" i="17"/>
  <c r="N19" i="17"/>
  <c r="N20" i="17"/>
  <c r="N21" i="17"/>
  <c r="N22" i="17"/>
  <c r="N23" i="17"/>
  <c r="N24" i="17"/>
  <c r="N9" i="17"/>
  <c r="H26" i="10" l="1"/>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B45" i="5"/>
  <c r="C45" i="5"/>
  <c r="D45" i="5"/>
  <c r="E45" i="5"/>
  <c r="F45" i="5"/>
  <c r="G45" i="5" l="1"/>
  <c r="O10" i="10"/>
  <c r="O11" i="10"/>
  <c r="O12" i="10"/>
  <c r="O13" i="10"/>
  <c r="O14" i="10"/>
  <c r="O15" i="10"/>
  <c r="O16" i="10"/>
  <c r="O17" i="10"/>
  <c r="O18" i="10"/>
  <c r="O19" i="10"/>
  <c r="O20" i="10"/>
  <c r="O21" i="10"/>
  <c r="O22" i="10"/>
  <c r="O23" i="10"/>
  <c r="O24" i="10"/>
  <c r="O25" i="10"/>
  <c r="N11" i="10"/>
  <c r="N12" i="10"/>
  <c r="N13" i="10"/>
  <c r="N14" i="10"/>
  <c r="N15" i="10"/>
  <c r="N16" i="10"/>
  <c r="N17" i="10"/>
  <c r="N18" i="10"/>
  <c r="N19" i="10"/>
  <c r="N20" i="10"/>
  <c r="N21" i="10"/>
  <c r="N22" i="10"/>
  <c r="N23" i="10"/>
  <c r="N24" i="10"/>
  <c r="N25" i="10"/>
  <c r="N10" i="10"/>
  <c r="L26" i="10"/>
  <c r="K26" i="10"/>
  <c r="I26" i="10"/>
  <c r="J26" i="10" s="1"/>
  <c r="M25" i="10"/>
  <c r="M24" i="10"/>
  <c r="J24" i="10"/>
  <c r="M23" i="10"/>
  <c r="J23" i="10"/>
  <c r="M22" i="10"/>
  <c r="J22" i="10"/>
  <c r="M21" i="10"/>
  <c r="J21" i="10"/>
  <c r="M20" i="10"/>
  <c r="J20" i="10"/>
  <c r="M19" i="10"/>
  <c r="J19" i="10"/>
  <c r="M18" i="10"/>
  <c r="J18" i="10"/>
  <c r="M17" i="10"/>
  <c r="J17" i="10"/>
  <c r="M16" i="10"/>
  <c r="J16" i="10"/>
  <c r="M15" i="10"/>
  <c r="J15" i="10"/>
  <c r="M14" i="10"/>
  <c r="J14" i="10"/>
  <c r="M13" i="10"/>
  <c r="J13" i="10"/>
  <c r="J12" i="10"/>
  <c r="J11" i="10"/>
  <c r="J10" i="10"/>
  <c r="G25" i="10"/>
  <c r="G24" i="10"/>
  <c r="G23" i="10"/>
  <c r="G22" i="10"/>
  <c r="G21" i="10"/>
  <c r="G20" i="10"/>
  <c r="G19" i="10"/>
  <c r="G18" i="10"/>
  <c r="G17" i="10"/>
  <c r="G16" i="10"/>
  <c r="G15" i="10"/>
  <c r="G14" i="10"/>
  <c r="D25" i="10"/>
  <c r="D24" i="10"/>
  <c r="D23" i="10"/>
  <c r="D22" i="10"/>
  <c r="D21" i="10"/>
  <c r="D20" i="10"/>
  <c r="D19" i="10"/>
  <c r="D18" i="10"/>
  <c r="D17" i="10"/>
  <c r="D16" i="10"/>
  <c r="D15" i="10"/>
  <c r="D14" i="10"/>
  <c r="D13" i="10"/>
  <c r="D12" i="10"/>
  <c r="D11" i="10"/>
  <c r="D10" i="10"/>
  <c r="E26" i="10"/>
  <c r="F26" i="10"/>
  <c r="O26" i="10" l="1"/>
  <c r="N26" i="10"/>
  <c r="M26" i="10"/>
  <c r="G26" i="10"/>
  <c r="B44" i="6"/>
  <c r="F44" i="6"/>
  <c r="E44" i="6"/>
  <c r="D44" i="6"/>
  <c r="C44" i="6"/>
  <c r="M19" i="27" l="1"/>
  <c r="M20" i="27"/>
  <c r="M21" i="27"/>
  <c r="M22" i="27"/>
  <c r="M15" i="41" l="1"/>
  <c r="M16" i="41"/>
  <c r="M17" i="41"/>
  <c r="G16" i="41"/>
  <c r="G17" i="41"/>
  <c r="G18" i="41"/>
  <c r="K25" i="21"/>
  <c r="M13" i="21"/>
  <c r="M14" i="21"/>
  <c r="M15" i="21"/>
  <c r="M16" i="21"/>
  <c r="M17" i="21"/>
  <c r="M18" i="21"/>
  <c r="G14" i="21"/>
  <c r="G15" i="21"/>
  <c r="G16" i="21"/>
  <c r="M24" i="21"/>
  <c r="G24" i="21"/>
  <c r="D24" i="21"/>
  <c r="P23" i="21"/>
  <c r="M23" i="21"/>
  <c r="J23" i="21"/>
  <c r="G23" i="21"/>
  <c r="D23" i="21"/>
  <c r="M22" i="21"/>
  <c r="J22" i="21"/>
  <c r="G22" i="21"/>
  <c r="D22" i="21"/>
  <c r="M21" i="21"/>
  <c r="J21" i="21"/>
  <c r="G21" i="21"/>
  <c r="D21" i="21"/>
  <c r="M20" i="21"/>
  <c r="J20" i="21"/>
  <c r="G20" i="21"/>
  <c r="D20" i="21"/>
  <c r="M19" i="21"/>
  <c r="J19" i="21"/>
  <c r="G19" i="21"/>
  <c r="D19" i="21"/>
  <c r="J18" i="21"/>
  <c r="G18" i="21"/>
  <c r="D18" i="21"/>
  <c r="J17" i="21"/>
  <c r="G17" i="21"/>
  <c r="D17" i="21"/>
  <c r="J16" i="21"/>
  <c r="D16" i="21"/>
  <c r="J15" i="21"/>
  <c r="D15" i="21"/>
  <c r="J14" i="21"/>
  <c r="D14" i="21"/>
  <c r="J13" i="21"/>
  <c r="D13" i="21"/>
  <c r="J12" i="21"/>
  <c r="D12" i="21"/>
  <c r="J11" i="21"/>
  <c r="D11" i="21"/>
  <c r="J10" i="21"/>
  <c r="D10" i="21"/>
  <c r="J9" i="21"/>
  <c r="D9" i="21"/>
  <c r="L27" i="41"/>
  <c r="K27" i="41"/>
  <c r="I27" i="41"/>
  <c r="H27" i="41"/>
  <c r="F27" i="41"/>
  <c r="E27" i="41"/>
  <c r="C27" i="41"/>
  <c r="B27" i="41"/>
  <c r="M26" i="41"/>
  <c r="G26" i="41"/>
  <c r="D26" i="41"/>
  <c r="M25" i="41"/>
  <c r="J25" i="41"/>
  <c r="G25" i="41"/>
  <c r="D25" i="41"/>
  <c r="M24" i="41"/>
  <c r="J24" i="41"/>
  <c r="G24" i="41"/>
  <c r="D24" i="41"/>
  <c r="M23" i="41"/>
  <c r="J23" i="41"/>
  <c r="G23" i="41"/>
  <c r="D23" i="41"/>
  <c r="P22" i="41"/>
  <c r="M22" i="41"/>
  <c r="J22" i="41"/>
  <c r="G22" i="41"/>
  <c r="D22" i="41"/>
  <c r="P21" i="41"/>
  <c r="M21" i="41"/>
  <c r="J21" i="41"/>
  <c r="G21" i="41"/>
  <c r="D21" i="41"/>
  <c r="P20" i="41"/>
  <c r="M20" i="41"/>
  <c r="J20" i="41"/>
  <c r="G20" i="41"/>
  <c r="D20" i="41"/>
  <c r="P19" i="41"/>
  <c r="M19" i="41"/>
  <c r="J19" i="41"/>
  <c r="G19" i="41"/>
  <c r="D19" i="41"/>
  <c r="M18" i="41"/>
  <c r="J18" i="41"/>
  <c r="D18" i="41"/>
  <c r="J17" i="41"/>
  <c r="D17" i="41"/>
  <c r="J16" i="41"/>
  <c r="D16" i="41"/>
  <c r="J15" i="41"/>
  <c r="D15" i="41"/>
  <c r="J14" i="41"/>
  <c r="D14" i="41"/>
  <c r="J13" i="41"/>
  <c r="D13" i="41"/>
  <c r="J12" i="41"/>
  <c r="D12" i="41"/>
  <c r="J11" i="41"/>
  <c r="D11" i="41"/>
  <c r="M26" i="38"/>
  <c r="G26" i="38"/>
  <c r="D26" i="38"/>
  <c r="M25" i="38"/>
  <c r="J25" i="38"/>
  <c r="G25" i="38"/>
  <c r="D25" i="38"/>
  <c r="M24" i="38"/>
  <c r="J24" i="38"/>
  <c r="G24" i="38"/>
  <c r="D24" i="38"/>
  <c r="M23" i="38"/>
  <c r="J23" i="38"/>
  <c r="G23" i="38"/>
  <c r="D23" i="38"/>
  <c r="M22" i="38"/>
  <c r="J22" i="38"/>
  <c r="G22" i="38"/>
  <c r="D22" i="38"/>
  <c r="M21" i="38"/>
  <c r="J21" i="38"/>
  <c r="G21" i="38"/>
  <c r="D21" i="38"/>
  <c r="M20" i="38"/>
  <c r="J20" i="38"/>
  <c r="G20" i="38"/>
  <c r="D20" i="38"/>
  <c r="M19" i="38"/>
  <c r="J19" i="38"/>
  <c r="G19" i="38"/>
  <c r="D19" i="38"/>
  <c r="M18" i="38"/>
  <c r="J18" i="38"/>
  <c r="D18" i="38"/>
  <c r="J17" i="38"/>
  <c r="D17" i="38"/>
  <c r="J16" i="38"/>
  <c r="D16" i="38"/>
  <c r="J15" i="38"/>
  <c r="D15" i="38"/>
  <c r="J14" i="38"/>
  <c r="D14" i="38"/>
  <c r="J13" i="38"/>
  <c r="D13" i="38"/>
  <c r="J12" i="38"/>
  <c r="D12" i="38"/>
  <c r="J11" i="38"/>
  <c r="D11" i="38"/>
  <c r="Q120" i="37"/>
  <c r="P120" i="37"/>
  <c r="N120" i="37"/>
  <c r="M120" i="37"/>
  <c r="K120" i="37"/>
  <c r="J120" i="37"/>
  <c r="H120" i="37"/>
  <c r="G120" i="37"/>
  <c r="E120" i="37"/>
  <c r="D120" i="37"/>
  <c r="B120" i="37"/>
  <c r="A120" i="37"/>
  <c r="R119" i="37"/>
  <c r="O119" i="37"/>
  <c r="L119" i="37"/>
  <c r="I119" i="37"/>
  <c r="F119" i="37"/>
  <c r="C119" i="37"/>
  <c r="R118" i="37"/>
  <c r="O118" i="37"/>
  <c r="L118" i="37"/>
  <c r="I118" i="37"/>
  <c r="F118" i="37"/>
  <c r="C118" i="37"/>
  <c r="R117" i="37"/>
  <c r="O117" i="37"/>
  <c r="L117" i="37"/>
  <c r="I117" i="37"/>
  <c r="F117" i="37"/>
  <c r="C117" i="37"/>
  <c r="R116" i="37"/>
  <c r="O116" i="37"/>
  <c r="L116" i="37"/>
  <c r="I116" i="37"/>
  <c r="F116" i="37"/>
  <c r="C116" i="37"/>
  <c r="R115" i="37"/>
  <c r="O115" i="37"/>
  <c r="L115" i="37"/>
  <c r="I115" i="37"/>
  <c r="F115" i="37"/>
  <c r="C115" i="37"/>
  <c r="R114" i="37"/>
  <c r="O114" i="37"/>
  <c r="L114" i="37"/>
  <c r="I114" i="37"/>
  <c r="F114" i="37"/>
  <c r="C114" i="37"/>
  <c r="R113" i="37"/>
  <c r="O113" i="37"/>
  <c r="L113" i="37"/>
  <c r="I113" i="37"/>
  <c r="F113" i="37"/>
  <c r="C113" i="37"/>
  <c r="R112" i="37"/>
  <c r="O112" i="37"/>
  <c r="L112" i="37"/>
  <c r="I112" i="37"/>
  <c r="F112" i="37"/>
  <c r="C112" i="37"/>
  <c r="R111" i="37"/>
  <c r="O111" i="37"/>
  <c r="L111" i="37"/>
  <c r="I111" i="37"/>
  <c r="F111" i="37"/>
  <c r="C111" i="37"/>
  <c r="R110" i="37"/>
  <c r="O110" i="37"/>
  <c r="L110" i="37"/>
  <c r="I110" i="37"/>
  <c r="F110" i="37"/>
  <c r="C110" i="37"/>
  <c r="R109" i="37"/>
  <c r="O109" i="37"/>
  <c r="L109" i="37"/>
  <c r="F109" i="37"/>
  <c r="C109" i="37"/>
  <c r="O108" i="37"/>
  <c r="L108" i="37"/>
  <c r="F108" i="37"/>
  <c r="C108" i="37"/>
  <c r="O107" i="37"/>
  <c r="L107" i="37"/>
  <c r="F107" i="37"/>
  <c r="C107" i="37"/>
  <c r="O106" i="37"/>
  <c r="L106" i="37"/>
  <c r="F106" i="37"/>
  <c r="C106" i="37"/>
  <c r="O105" i="37"/>
  <c r="L105" i="37"/>
  <c r="F105" i="37"/>
  <c r="C105" i="37"/>
  <c r="L104" i="37"/>
  <c r="F104" i="37"/>
  <c r="C104" i="37"/>
  <c r="G182" i="37"/>
  <c r="F182" i="37"/>
  <c r="C182" i="37"/>
  <c r="B182" i="37"/>
  <c r="F181" i="37"/>
  <c r="C181" i="37"/>
  <c r="D181" i="37"/>
  <c r="E181" i="37"/>
  <c r="G181" i="37"/>
  <c r="H181" i="37"/>
  <c r="D182" i="37"/>
  <c r="H182" i="37"/>
  <c r="C183" i="37"/>
  <c r="D183" i="37"/>
  <c r="E183" i="37"/>
  <c r="F183" i="37"/>
  <c r="G183" i="37"/>
  <c r="H183" i="37"/>
  <c r="C184" i="37"/>
  <c r="D184" i="37"/>
  <c r="E184" i="37"/>
  <c r="F184" i="37"/>
  <c r="G184" i="37"/>
  <c r="H184" i="37"/>
  <c r="C185" i="37"/>
  <c r="D185" i="37"/>
  <c r="E185" i="37"/>
  <c r="F185" i="37"/>
  <c r="G185" i="37"/>
  <c r="H185" i="37"/>
  <c r="C186" i="37"/>
  <c r="D186" i="37"/>
  <c r="E186" i="37"/>
  <c r="F186" i="37"/>
  <c r="G186" i="37"/>
  <c r="H186" i="37"/>
  <c r="C187" i="37"/>
  <c r="D187" i="37"/>
  <c r="E187" i="37"/>
  <c r="F187" i="37"/>
  <c r="G187" i="37"/>
  <c r="H187" i="37"/>
  <c r="C188" i="37"/>
  <c r="D188" i="37"/>
  <c r="E188" i="37"/>
  <c r="F188" i="37"/>
  <c r="G188" i="37"/>
  <c r="H188" i="37"/>
  <c r="C189" i="37"/>
  <c r="D189" i="37"/>
  <c r="E189" i="37"/>
  <c r="F189" i="37"/>
  <c r="G189" i="37"/>
  <c r="H189" i="37"/>
  <c r="C190" i="37"/>
  <c r="D190" i="37"/>
  <c r="E190" i="37"/>
  <c r="F190" i="37"/>
  <c r="G190" i="37"/>
  <c r="H190" i="37"/>
  <c r="C191" i="37"/>
  <c r="D191" i="37"/>
  <c r="E191" i="37"/>
  <c r="F191" i="37"/>
  <c r="G191" i="37"/>
  <c r="H191" i="37"/>
  <c r="C192" i="37"/>
  <c r="D192" i="37"/>
  <c r="E192" i="37"/>
  <c r="F192" i="37"/>
  <c r="G192" i="37"/>
  <c r="H192" i="37"/>
  <c r="C193" i="37"/>
  <c r="D193" i="37"/>
  <c r="E193" i="37"/>
  <c r="F193" i="37"/>
  <c r="G193" i="37"/>
  <c r="H193" i="37"/>
  <c r="C194" i="37"/>
  <c r="D194" i="37"/>
  <c r="E194" i="37"/>
  <c r="F194" i="37"/>
  <c r="G194" i="37"/>
  <c r="H194" i="37"/>
  <c r="C195" i="37"/>
  <c r="D195" i="37"/>
  <c r="E195" i="37"/>
  <c r="F195" i="37"/>
  <c r="G195" i="37"/>
  <c r="H195" i="37"/>
  <c r="C196" i="37"/>
  <c r="D196" i="37"/>
  <c r="E196" i="37"/>
  <c r="F196" i="37"/>
  <c r="G196" i="37"/>
  <c r="H196" i="37"/>
  <c r="B183" i="37"/>
  <c r="B184" i="37"/>
  <c r="B185" i="37"/>
  <c r="B186" i="37"/>
  <c r="B187" i="37"/>
  <c r="B188" i="37"/>
  <c r="B189" i="37"/>
  <c r="B190" i="37"/>
  <c r="B191" i="37"/>
  <c r="B192" i="37"/>
  <c r="B193" i="37"/>
  <c r="B194" i="37"/>
  <c r="B195" i="37"/>
  <c r="B196" i="37"/>
  <c r="B181" i="37"/>
  <c r="R145" i="37"/>
  <c r="Q145" i="37"/>
  <c r="O145" i="37"/>
  <c r="N145" i="37"/>
  <c r="L145" i="37"/>
  <c r="K145" i="37"/>
  <c r="I145" i="37"/>
  <c r="H145" i="37"/>
  <c r="F145" i="37"/>
  <c r="E145" i="37"/>
  <c r="C145" i="37"/>
  <c r="B145" i="37"/>
  <c r="U144" i="37"/>
  <c r="T144" i="37"/>
  <c r="S144" i="37"/>
  <c r="P144" i="37"/>
  <c r="M144" i="37"/>
  <c r="J144" i="37"/>
  <c r="G144" i="37"/>
  <c r="D144" i="37"/>
  <c r="U143" i="37"/>
  <c r="T143" i="37"/>
  <c r="S143" i="37"/>
  <c r="P143" i="37"/>
  <c r="M143" i="37"/>
  <c r="J143" i="37"/>
  <c r="G143" i="37"/>
  <c r="D143" i="37"/>
  <c r="U142" i="37"/>
  <c r="V142" i="37" s="1"/>
  <c r="T142" i="37"/>
  <c r="S142" i="37"/>
  <c r="P142" i="37"/>
  <c r="M142" i="37"/>
  <c r="J142" i="37"/>
  <c r="G142" i="37"/>
  <c r="D142" i="37"/>
  <c r="U141" i="37"/>
  <c r="T141" i="37"/>
  <c r="S141" i="37"/>
  <c r="P141" i="37"/>
  <c r="M141" i="37"/>
  <c r="J141" i="37"/>
  <c r="G141" i="37"/>
  <c r="D141" i="37"/>
  <c r="U140" i="37"/>
  <c r="T140" i="37"/>
  <c r="S140" i="37"/>
  <c r="P140" i="37"/>
  <c r="M140" i="37"/>
  <c r="J140" i="37"/>
  <c r="G140" i="37"/>
  <c r="D140" i="37"/>
  <c r="U139" i="37"/>
  <c r="T139" i="37"/>
  <c r="S139" i="37"/>
  <c r="P139" i="37"/>
  <c r="M139" i="37"/>
  <c r="J139" i="37"/>
  <c r="G139" i="37"/>
  <c r="D139" i="37"/>
  <c r="U138" i="37"/>
  <c r="T138" i="37"/>
  <c r="S138" i="37"/>
  <c r="P138" i="37"/>
  <c r="M138" i="37"/>
  <c r="J138" i="37"/>
  <c r="G138" i="37"/>
  <c r="D138" i="37"/>
  <c r="U137" i="37"/>
  <c r="T137" i="37"/>
  <c r="S137" i="37"/>
  <c r="P137" i="37"/>
  <c r="M137" i="37"/>
  <c r="J137" i="37"/>
  <c r="G137" i="37"/>
  <c r="D137" i="37"/>
  <c r="U136" i="37"/>
  <c r="T136" i="37"/>
  <c r="S136" i="37"/>
  <c r="P136" i="37"/>
  <c r="M136" i="37"/>
  <c r="J136" i="37"/>
  <c r="G136" i="37"/>
  <c r="D136" i="37"/>
  <c r="U135" i="37"/>
  <c r="T135" i="37"/>
  <c r="S135" i="37"/>
  <c r="P135" i="37"/>
  <c r="M135" i="37"/>
  <c r="J135" i="37"/>
  <c r="G135" i="37"/>
  <c r="D135" i="37"/>
  <c r="U134" i="37"/>
  <c r="T134" i="37"/>
  <c r="S134" i="37"/>
  <c r="P134" i="37"/>
  <c r="M134" i="37"/>
  <c r="G134" i="37"/>
  <c r="D134" i="37"/>
  <c r="U133" i="37"/>
  <c r="T133" i="37"/>
  <c r="P133" i="37"/>
  <c r="M133" i="37"/>
  <c r="G133" i="37"/>
  <c r="D133" i="37"/>
  <c r="U132" i="37"/>
  <c r="T132" i="37"/>
  <c r="P132" i="37"/>
  <c r="M132" i="37"/>
  <c r="G132" i="37"/>
  <c r="D132" i="37"/>
  <c r="U131" i="37"/>
  <c r="T131" i="37"/>
  <c r="P131" i="37"/>
  <c r="M131" i="37"/>
  <c r="G131" i="37"/>
  <c r="D131" i="37"/>
  <c r="U130" i="37"/>
  <c r="T130" i="37"/>
  <c r="P130" i="37"/>
  <c r="M130" i="37"/>
  <c r="G130" i="37"/>
  <c r="D130" i="37"/>
  <c r="U129" i="37"/>
  <c r="T129" i="37"/>
  <c r="M129" i="37"/>
  <c r="G129" i="37"/>
  <c r="D129" i="37"/>
  <c r="L24" i="29"/>
  <c r="K24" i="29"/>
  <c r="I24" i="29"/>
  <c r="H24" i="29"/>
  <c r="F24" i="29"/>
  <c r="E24" i="29"/>
  <c r="C24" i="29"/>
  <c r="B24" i="29"/>
  <c r="O24" i="29"/>
  <c r="N24" i="29"/>
  <c r="L24" i="28"/>
  <c r="K24" i="28"/>
  <c r="I24" i="28"/>
  <c r="H24" i="28"/>
  <c r="F24" i="28"/>
  <c r="E24" i="28"/>
  <c r="C24" i="28"/>
  <c r="B24" i="28"/>
  <c r="P23" i="28"/>
  <c r="M23" i="28"/>
  <c r="G23" i="28"/>
  <c r="D23" i="28"/>
  <c r="P22" i="28"/>
  <c r="M22" i="28"/>
  <c r="J22" i="28"/>
  <c r="G22" i="28"/>
  <c r="D22" i="28"/>
  <c r="P21" i="28"/>
  <c r="M21" i="28"/>
  <c r="J21" i="28"/>
  <c r="G21" i="28"/>
  <c r="D21" i="28"/>
  <c r="P20" i="28"/>
  <c r="M20" i="28"/>
  <c r="J20" i="28"/>
  <c r="G20" i="28"/>
  <c r="D20" i="28"/>
  <c r="M19" i="28"/>
  <c r="J19" i="28"/>
  <c r="G19" i="28"/>
  <c r="D19" i="28"/>
  <c r="P18" i="28"/>
  <c r="M18" i="28"/>
  <c r="J18" i="28"/>
  <c r="G18" i="28"/>
  <c r="D18" i="28"/>
  <c r="P17" i="28"/>
  <c r="M17" i="28"/>
  <c r="J17" i="28"/>
  <c r="G17" i="28"/>
  <c r="D17" i="28"/>
  <c r="P16" i="28"/>
  <c r="M16" i="28"/>
  <c r="J16" i="28"/>
  <c r="G16" i="28"/>
  <c r="D16" i="28"/>
  <c r="P15" i="28"/>
  <c r="M15" i="28"/>
  <c r="J15" i="28"/>
  <c r="D15" i="28"/>
  <c r="J14" i="28"/>
  <c r="D14" i="28"/>
  <c r="J13" i="28"/>
  <c r="D13" i="28"/>
  <c r="J12" i="28"/>
  <c r="D12" i="28"/>
  <c r="J11" i="28"/>
  <c r="D11" i="28"/>
  <c r="J10" i="28"/>
  <c r="D10" i="28"/>
  <c r="J9" i="28"/>
  <c r="D9" i="28"/>
  <c r="J8" i="28"/>
  <c r="D8" i="28"/>
  <c r="M28" i="27"/>
  <c r="G28" i="27"/>
  <c r="D28" i="27"/>
  <c r="M27" i="27"/>
  <c r="J27" i="27"/>
  <c r="G27" i="27"/>
  <c r="D27" i="27"/>
  <c r="M26" i="27"/>
  <c r="J26" i="27"/>
  <c r="G26" i="27"/>
  <c r="D26" i="27"/>
  <c r="M25" i="27"/>
  <c r="J25" i="27"/>
  <c r="D25" i="27"/>
  <c r="M24" i="27"/>
  <c r="J24" i="27"/>
  <c r="D24" i="27"/>
  <c r="M23" i="27"/>
  <c r="J23" i="27"/>
  <c r="D23" i="27"/>
  <c r="J22" i="27"/>
  <c r="D22" i="27"/>
  <c r="J21" i="27"/>
  <c r="D21" i="27"/>
  <c r="J20" i="27"/>
  <c r="D20" i="27"/>
  <c r="J19" i="27"/>
  <c r="D19" i="27"/>
  <c r="J18" i="27"/>
  <c r="D18" i="27"/>
  <c r="J17" i="27"/>
  <c r="D17" i="27"/>
  <c r="J16" i="27"/>
  <c r="D16" i="27"/>
  <c r="J15" i="27"/>
  <c r="D15" i="27"/>
  <c r="J14" i="27"/>
  <c r="D14" i="27"/>
  <c r="J13" i="27"/>
  <c r="D13" i="27"/>
  <c r="L25" i="24"/>
  <c r="L138" i="24" s="1"/>
  <c r="K25" i="24"/>
  <c r="K138" i="24" s="1"/>
  <c r="M138" i="24" s="1"/>
  <c r="I25" i="24"/>
  <c r="I138" i="24" s="1"/>
  <c r="H25" i="24"/>
  <c r="H138" i="24" s="1"/>
  <c r="F25" i="24"/>
  <c r="F138" i="24" s="1"/>
  <c r="E25" i="24"/>
  <c r="E138" i="24" s="1"/>
  <c r="G138" i="24" s="1"/>
  <c r="C25" i="24"/>
  <c r="C138" i="24" s="1"/>
  <c r="B25" i="24"/>
  <c r="B138" i="24" s="1"/>
  <c r="L25" i="21"/>
  <c r="I25" i="21"/>
  <c r="H25" i="21"/>
  <c r="F25" i="21"/>
  <c r="C25" i="21"/>
  <c r="B25" i="21"/>
  <c r="B48" i="43"/>
  <c r="M13" i="17"/>
  <c r="G14" i="17"/>
  <c r="G15" i="17"/>
  <c r="L25" i="17"/>
  <c r="K25" i="17"/>
  <c r="I25" i="17"/>
  <c r="H25" i="17"/>
  <c r="F25" i="17"/>
  <c r="E25" i="17"/>
  <c r="C25" i="17"/>
  <c r="B25" i="17"/>
  <c r="M24" i="17"/>
  <c r="G24" i="17"/>
  <c r="D24" i="17"/>
  <c r="M23" i="17"/>
  <c r="J23" i="17"/>
  <c r="G23" i="17"/>
  <c r="D23" i="17"/>
  <c r="M22" i="17"/>
  <c r="J22" i="17"/>
  <c r="G22" i="17"/>
  <c r="D22" i="17"/>
  <c r="M21" i="17"/>
  <c r="J21" i="17"/>
  <c r="G21" i="17"/>
  <c r="D21" i="17"/>
  <c r="M20" i="17"/>
  <c r="J20" i="17"/>
  <c r="G20" i="17"/>
  <c r="D20" i="17"/>
  <c r="M19" i="17"/>
  <c r="J19" i="17"/>
  <c r="G19" i="17"/>
  <c r="D19" i="17"/>
  <c r="M18" i="17"/>
  <c r="J18" i="17"/>
  <c r="G18" i="17"/>
  <c r="D18" i="17"/>
  <c r="M17" i="17"/>
  <c r="J17" i="17"/>
  <c r="G17" i="17"/>
  <c r="D17" i="17"/>
  <c r="M16" i="17"/>
  <c r="J16" i="17"/>
  <c r="G16" i="17"/>
  <c r="D16" i="17"/>
  <c r="M15" i="17"/>
  <c r="J15" i="17"/>
  <c r="D15" i="17"/>
  <c r="M14" i="17"/>
  <c r="J14" i="17"/>
  <c r="D14" i="17"/>
  <c r="J13" i="17"/>
  <c r="D13" i="17"/>
  <c r="J12" i="17"/>
  <c r="D12" i="17"/>
  <c r="J11" i="17"/>
  <c r="D11" i="17"/>
  <c r="P10" i="17"/>
  <c r="J10" i="17"/>
  <c r="D10" i="17"/>
  <c r="J9" i="17"/>
  <c r="D9" i="17"/>
  <c r="C26" i="10"/>
  <c r="B26" i="10"/>
  <c r="D138" i="24" l="1"/>
  <c r="T25" i="28"/>
  <c r="V143" i="37"/>
  <c r="V134" i="37"/>
  <c r="V138" i="37"/>
  <c r="V130" i="37"/>
  <c r="V133" i="37"/>
  <c r="V139" i="37"/>
  <c r="V140" i="37"/>
  <c r="C120" i="37"/>
  <c r="I120" i="37"/>
  <c r="V135" i="37"/>
  <c r="V136" i="37"/>
  <c r="D145" i="37"/>
  <c r="U145" i="37"/>
  <c r="G145" i="37"/>
  <c r="S145" i="37"/>
  <c r="F120" i="37"/>
  <c r="L120" i="37"/>
  <c r="R120" i="37"/>
  <c r="V144" i="37"/>
  <c r="M145" i="37"/>
  <c r="O120" i="37"/>
  <c r="V129" i="37"/>
  <c r="V131" i="37"/>
  <c r="V137" i="37"/>
  <c r="V141" i="37"/>
  <c r="J145" i="37"/>
  <c r="V132" i="37"/>
  <c r="P145" i="37"/>
  <c r="D27" i="41"/>
  <c r="G27" i="41"/>
  <c r="P18" i="41"/>
  <c r="P12" i="41"/>
  <c r="P17" i="41"/>
  <c r="J27" i="41"/>
  <c r="M27" i="41"/>
  <c r="P24" i="41"/>
  <c r="P23" i="41"/>
  <c r="P14" i="41"/>
  <c r="D24" i="29"/>
  <c r="J24" i="29"/>
  <c r="M24" i="29"/>
  <c r="P24" i="29"/>
  <c r="G24" i="29"/>
  <c r="M24" i="28"/>
  <c r="J24" i="28"/>
  <c r="G24" i="28"/>
  <c r="D24" i="28"/>
  <c r="P12" i="28"/>
  <c r="P13" i="28"/>
  <c r="P14" i="28"/>
  <c r="P19" i="28"/>
  <c r="P9" i="28"/>
  <c r="P8" i="28"/>
  <c r="N24" i="28"/>
  <c r="T26" i="28" s="1"/>
  <c r="P11" i="28"/>
  <c r="P10" i="28"/>
  <c r="J138" i="24"/>
  <c r="J25" i="21"/>
  <c r="P18" i="21"/>
  <c r="P20" i="21"/>
  <c r="P9" i="21"/>
  <c r="P15" i="21"/>
  <c r="P19" i="21"/>
  <c r="P21" i="21"/>
  <c r="P14" i="21"/>
  <c r="P16" i="21"/>
  <c r="D25" i="21"/>
  <c r="G25" i="21"/>
  <c r="P12" i="21"/>
  <c r="P17" i="21"/>
  <c r="P22" i="21"/>
  <c r="P13" i="21"/>
  <c r="P11" i="21"/>
  <c r="D48" i="43"/>
  <c r="P17" i="17"/>
  <c r="P19" i="17"/>
  <c r="P21" i="17"/>
  <c r="P23" i="17"/>
  <c r="P15" i="17"/>
  <c r="D25" i="17"/>
  <c r="P11" i="17"/>
  <c r="P12" i="17"/>
  <c r="G25" i="17"/>
  <c r="D26" i="10"/>
  <c r="P13" i="10"/>
  <c r="P18" i="27"/>
  <c r="P24" i="27"/>
  <c r="P13" i="27"/>
  <c r="P17" i="27"/>
  <c r="P20" i="27"/>
  <c r="P15" i="27"/>
  <c r="P14" i="27"/>
  <c r="P16" i="27"/>
  <c r="P23" i="27"/>
  <c r="P19" i="27"/>
  <c r="P21" i="27"/>
  <c r="P25" i="27"/>
  <c r="P27" i="27"/>
  <c r="P12" i="10"/>
  <c r="P17" i="10"/>
  <c r="P18" i="10"/>
  <c r="P19" i="10"/>
  <c r="P20" i="10"/>
  <c r="P21" i="10"/>
  <c r="P15" i="10"/>
  <c r="P16" i="10"/>
  <c r="P22" i="10"/>
  <c r="P23" i="10"/>
  <c r="P24" i="10"/>
  <c r="P14" i="10"/>
  <c r="P25" i="41"/>
  <c r="P26" i="41"/>
  <c r="P15" i="41"/>
  <c r="P11" i="41"/>
  <c r="P13" i="41"/>
  <c r="N27" i="41"/>
  <c r="P16" i="41"/>
  <c r="M25" i="24"/>
  <c r="J25" i="24"/>
  <c r="G25" i="24"/>
  <c r="D25" i="24"/>
  <c r="P10" i="21"/>
  <c r="P24" i="21"/>
  <c r="M25" i="17"/>
  <c r="P16" i="17"/>
  <c r="O25" i="17"/>
  <c r="P9" i="17"/>
  <c r="P22" i="17"/>
  <c r="P20" i="17"/>
  <c r="P18" i="17"/>
  <c r="P14" i="17"/>
  <c r="P13" i="17"/>
  <c r="J25" i="17"/>
  <c r="P24" i="17"/>
  <c r="P11" i="10"/>
  <c r="P25" i="10"/>
  <c r="M25" i="21"/>
  <c r="O27" i="41"/>
  <c r="E182" i="37"/>
  <c r="T145" i="37"/>
  <c r="P22" i="27"/>
  <c r="P26" i="27"/>
  <c r="P28" i="27"/>
  <c r="O25" i="24"/>
  <c r="O138" i="24" s="1"/>
  <c r="P138" i="24" s="1"/>
  <c r="O25" i="21"/>
  <c r="N25" i="17"/>
  <c r="P10" i="10"/>
  <c r="H46" i="43"/>
  <c r="H45" i="43"/>
  <c r="I46" i="43"/>
  <c r="I45" i="43"/>
  <c r="G44" i="43"/>
  <c r="P25" i="21" l="1"/>
  <c r="V145" i="37"/>
  <c r="P24" i="28"/>
  <c r="P25" i="17"/>
  <c r="P27" i="41"/>
  <c r="P25" i="24"/>
  <c r="P26" i="10"/>
  <c r="J45" i="43"/>
  <c r="J46" i="43"/>
  <c r="G10" i="6"/>
  <c r="G32" i="6"/>
  <c r="G38" i="6"/>
  <c r="G39" i="6"/>
  <c r="G40" i="6"/>
  <c r="G41" i="6"/>
  <c r="G42" i="6"/>
  <c r="G43" i="6" l="1"/>
  <c r="L29" i="27" l="1"/>
  <c r="I29" i="27"/>
  <c r="H29" i="27"/>
  <c r="F29" i="27"/>
  <c r="C29" i="27"/>
  <c r="D29" i="27" l="1"/>
  <c r="M29" i="27"/>
  <c r="J29" i="27"/>
  <c r="G29" i="27"/>
  <c r="O29" i="27"/>
  <c r="P29" i="27" l="1"/>
  <c r="H26" i="43" l="1"/>
  <c r="H27" i="43"/>
  <c r="H28" i="43"/>
  <c r="H29" i="43"/>
  <c r="H30" i="43"/>
  <c r="H31" i="43"/>
  <c r="H32" i="43"/>
  <c r="H33" i="43"/>
  <c r="H34" i="43"/>
  <c r="H35" i="43"/>
  <c r="H36" i="43"/>
  <c r="H37" i="43"/>
  <c r="H38" i="43"/>
  <c r="H39" i="43"/>
  <c r="H40" i="43"/>
  <c r="H41" i="43"/>
  <c r="H42" i="43"/>
  <c r="H43" i="43"/>
  <c r="H44"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J41" i="43" s="1"/>
  <c r="I42" i="43"/>
  <c r="J42" i="43" s="1"/>
  <c r="I43" i="43"/>
  <c r="J43" i="43" s="1"/>
  <c r="I44" i="43"/>
  <c r="J44" i="43" s="1"/>
  <c r="I12" i="43"/>
  <c r="G21" i="6" l="1"/>
  <c r="G22" i="6"/>
  <c r="G23" i="6"/>
  <c r="G24" i="6"/>
  <c r="G25" i="6"/>
  <c r="G26" i="6"/>
  <c r="G27" i="6"/>
  <c r="G28" i="6"/>
  <c r="G29" i="6"/>
  <c r="G30" i="6"/>
  <c r="G31" i="6"/>
  <c r="G33" i="6"/>
  <c r="G34" i="6"/>
  <c r="G35" i="6"/>
  <c r="G36" i="6"/>
  <c r="G37" i="6"/>
  <c r="L27" i="38" l="1"/>
  <c r="K27" i="38"/>
  <c r="I27" i="38"/>
  <c r="H27" i="38"/>
  <c r="F27" i="38"/>
  <c r="E27" i="38"/>
  <c r="C27" i="38"/>
  <c r="B27" i="38"/>
  <c r="M27" i="38" l="1"/>
  <c r="D27" i="38"/>
  <c r="G27" i="38"/>
  <c r="J27" i="38"/>
  <c r="P26" i="38"/>
  <c r="P14" i="38" l="1"/>
  <c r="P20" i="38"/>
  <c r="P18" i="38"/>
  <c r="P24" i="38"/>
  <c r="P13" i="38"/>
  <c r="P15" i="38"/>
  <c r="P17" i="38"/>
  <c r="P21" i="38"/>
  <c r="P25" i="38"/>
  <c r="P22" i="38"/>
  <c r="P12" i="38"/>
  <c r="P16" i="38"/>
  <c r="P19" i="38"/>
  <c r="P23" i="38"/>
  <c r="N27" i="38"/>
  <c r="O27" i="38"/>
  <c r="P11" i="38"/>
  <c r="P27" i="38" l="1"/>
  <c r="G43" i="43" l="1"/>
  <c r="G42" i="43" l="1"/>
  <c r="G41" i="43"/>
  <c r="G40" i="43"/>
  <c r="G39" i="43"/>
  <c r="G38" i="43"/>
  <c r="G37" i="43"/>
  <c r="G36" i="43"/>
  <c r="G35" i="43"/>
  <c r="G34" i="43"/>
  <c r="G33" i="43"/>
  <c r="D33" i="43"/>
  <c r="G32" i="43"/>
  <c r="D32" i="43"/>
  <c r="G31" i="43"/>
  <c r="D31" i="43"/>
  <c r="G30" i="43"/>
  <c r="D30" i="43"/>
  <c r="G29" i="43"/>
  <c r="D29" i="43"/>
  <c r="J29" i="43" l="1"/>
  <c r="J33" i="43"/>
  <c r="J37" i="43"/>
  <c r="J30" i="43"/>
  <c r="J31" i="43"/>
  <c r="J36" i="43"/>
  <c r="J40" i="43"/>
  <c r="J35" i="43"/>
  <c r="J39" i="43"/>
  <c r="J32" i="43"/>
  <c r="J34" i="43"/>
  <c r="J38" i="43"/>
  <c r="G28" i="43"/>
  <c r="D28" i="43"/>
  <c r="G27" i="43"/>
  <c r="D27" i="43"/>
  <c r="G26" i="43"/>
  <c r="D26" i="43"/>
  <c r="H25" i="43"/>
  <c r="G25" i="43"/>
  <c r="D25" i="43"/>
  <c r="H24" i="43"/>
  <c r="G24" i="43"/>
  <c r="D24" i="43"/>
  <c r="H23" i="43"/>
  <c r="G23" i="43"/>
  <c r="D23" i="43"/>
  <c r="H22" i="43"/>
  <c r="G22" i="43"/>
  <c r="D22" i="43"/>
  <c r="H21" i="43"/>
  <c r="G21" i="43"/>
  <c r="D21" i="43"/>
  <c r="H20" i="43"/>
  <c r="G20" i="43"/>
  <c r="D20" i="43"/>
  <c r="H19" i="43"/>
  <c r="G19" i="43"/>
  <c r="D19" i="43"/>
  <c r="H18" i="43"/>
  <c r="G18" i="43"/>
  <c r="D18" i="43"/>
  <c r="H17" i="43"/>
  <c r="G17" i="43"/>
  <c r="D17" i="43"/>
  <c r="H16" i="43"/>
  <c r="G16" i="43"/>
  <c r="D16" i="43"/>
  <c r="H15" i="43"/>
  <c r="G15" i="43"/>
  <c r="D15" i="43"/>
  <c r="H14" i="43"/>
  <c r="G14" i="43"/>
  <c r="D14" i="43"/>
  <c r="H13" i="43"/>
  <c r="G13" i="43"/>
  <c r="D13" i="43"/>
  <c r="H12" i="43"/>
  <c r="G12" i="43"/>
  <c r="D12" i="43"/>
  <c r="I11" i="43"/>
  <c r="I48" i="43" s="1"/>
  <c r="H11" i="43"/>
  <c r="G11" i="43"/>
  <c r="D11" i="43"/>
  <c r="H48" i="43" l="1"/>
  <c r="J11" i="43"/>
  <c r="J12" i="43"/>
  <c r="J16" i="43"/>
  <c r="J19" i="43"/>
  <c r="J20" i="43"/>
  <c r="J24" i="43"/>
  <c r="J14" i="43"/>
  <c r="J18" i="43"/>
  <c r="J21" i="43"/>
  <c r="J23" i="43"/>
  <c r="J25" i="43"/>
  <c r="J27" i="43"/>
  <c r="J28" i="43"/>
  <c r="J13" i="43"/>
  <c r="J15" i="43"/>
  <c r="J17" i="43"/>
  <c r="J22" i="43"/>
  <c r="J26" i="43"/>
  <c r="G20" i="6"/>
  <c r="G19" i="6"/>
  <c r="G18" i="6"/>
  <c r="G17" i="6"/>
  <c r="G16" i="6"/>
  <c r="G15" i="6"/>
  <c r="G14" i="6"/>
  <c r="G13" i="6"/>
  <c r="G12" i="6"/>
  <c r="G11" i="6"/>
  <c r="G9" i="6"/>
  <c r="G8" i="6"/>
  <c r="G7" i="6"/>
  <c r="G44" i="6" l="1"/>
  <c r="J48" i="43"/>
  <c r="B26" i="4" l="1"/>
  <c r="B25" i="4"/>
  <c r="B24" i="4"/>
  <c r="B23" i="4"/>
  <c r="B22" i="4"/>
  <c r="B21" i="4"/>
  <c r="B19" i="4"/>
  <c r="B18" i="4"/>
  <c r="B16" i="4"/>
  <c r="B14" i="4"/>
  <c r="B13" i="4"/>
  <c r="B9" i="4"/>
  <c r="B5" i="4"/>
</calcChain>
</file>

<file path=xl/sharedStrings.xml><?xml version="1.0" encoding="utf-8"?>
<sst xmlns="http://schemas.openxmlformats.org/spreadsheetml/2006/main" count="773" uniqueCount="122">
  <si>
    <t>MIL on w/ no DTCs</t>
  </si>
  <si>
    <t>Total OBD Tested</t>
  </si>
  <si>
    <t xml:space="preserve">51.366 (a)(2)(v) Initial Failing Emissions Tests Receiving a Waiver by model year and vehicle type </t>
  </si>
  <si>
    <t>No Known Outcome</t>
  </si>
  <si>
    <t>Vehicles Tested</t>
  </si>
  <si>
    <t>TOTAL</t>
  </si>
  <si>
    <t>MODEL
YEAR</t>
  </si>
  <si>
    <t>Failed</t>
  </si>
  <si>
    <t>Tested</t>
  </si>
  <si>
    <t>Fail Rate</t>
  </si>
  <si>
    <t>LDGV</t>
  </si>
  <si>
    <t>Passed</t>
  </si>
  <si>
    <t>Pass Rate</t>
  </si>
  <si>
    <t>51.366 (a)(1) The number of vehicles tested by model year and vehicle type</t>
  </si>
  <si>
    <t>DIESEL</t>
  </si>
  <si>
    <t xml:space="preserve">Commonwealth of Massachusetts </t>
  </si>
  <si>
    <t>Executive Office of Environmental Affairs</t>
  </si>
  <si>
    <t>Department of Environmental Protection</t>
  </si>
  <si>
    <t>Massachusetts Enhanced Inspection and Maintenance Program</t>
  </si>
  <si>
    <t/>
  </si>
  <si>
    <t>51.366 (a)(2)(vi) Vehicles with no known final outcome (regardless of reason)</t>
  </si>
  <si>
    <t>tested</t>
  </si>
  <si>
    <t xml:space="preserve"> </t>
  </si>
  <si>
    <t xml:space="preserve">51.366 (a)(2)(iii) OBD 1st Retests Passing by model year and vehicle type </t>
  </si>
  <si>
    <t>51.366 (a)(1) The number of total emissions tests (initial and retest) performed by model year and vehicle type</t>
  </si>
  <si>
    <t>Vehicles Not Ready</t>
  </si>
  <si>
    <t>Table of Contents</t>
  </si>
  <si>
    <t>Number of Emissions Tests</t>
  </si>
  <si>
    <t>Waivers and No Known Outcome</t>
  </si>
  <si>
    <t>LDDV</t>
  </si>
  <si>
    <t>LDGT</t>
  </si>
  <si>
    <t>LDDT</t>
  </si>
  <si>
    <t>MDGV</t>
  </si>
  <si>
    <t>MDDV</t>
  </si>
  <si>
    <t>GASOLINE</t>
  </si>
  <si>
    <t>Vehicles Turned Away</t>
  </si>
  <si>
    <t xml:space="preserve">51.366 (a)(2)(v) Initial Failing Emissions Tests Receiving a Hardship Extension by model year and vehicle type </t>
  </si>
  <si>
    <t>HDDV</t>
  </si>
  <si>
    <t>Waivers Issued</t>
  </si>
  <si>
    <t xml:space="preserve">51.366 (a)(2)(i) Initial Diesel Tests Failing by Model Year </t>
  </si>
  <si>
    <t>Initial OBD Tests</t>
  </si>
  <si>
    <t>Initial Opacity Tests</t>
  </si>
  <si>
    <t>First OBD Retests</t>
  </si>
  <si>
    <t>Second and Subsequent OBD Retests</t>
  </si>
  <si>
    <t>51.366 (a)(1) The number of total emissions tests (initial and retest) performed by model year and vehicle type.</t>
  </si>
  <si>
    <t>Description</t>
  </si>
  <si>
    <t>Medium-duty non-diesel fueled vehicles &gt;8,500 and &lt;= 14,000 lbs. GVWR</t>
  </si>
  <si>
    <t>Medium-duty diesel fueled vehicles &gt;8,500 and &lt;= 14,000 lbs. GVWR</t>
  </si>
  <si>
    <t>Heavy-duty diesel vehicles &gt;14,000 lbs. GVWR</t>
  </si>
  <si>
    <t>Class</t>
  </si>
  <si>
    <t>Vehicles OBD Tested</t>
  </si>
  <si>
    <t>Alternative OBD Tests</t>
  </si>
  <si>
    <t>Total MIL Results</t>
  </si>
  <si>
    <t>Total OBD Retested</t>
  </si>
  <si>
    <t>MIL off w/ no DTCs</t>
  </si>
  <si>
    <t>Attachment B: Detailed Emissions Test Data</t>
  </si>
  <si>
    <t>MIL off w/ DTCs</t>
  </si>
  <si>
    <t>MIL on w/ DTCs</t>
  </si>
  <si>
    <t>Rate of Occurrence</t>
  </si>
  <si>
    <t>Model Years</t>
  </si>
  <si>
    <t>Extension Granted</t>
  </si>
  <si>
    <t>Nox After-treament</t>
  </si>
  <si>
    <t>NMHC Cat</t>
  </si>
  <si>
    <t>Exh. Gas Sensor</t>
  </si>
  <si>
    <t>PM Filter</t>
  </si>
  <si>
    <t>2010 - 2012</t>
  </si>
  <si>
    <t>Sprinter 2500/3500</t>
  </si>
  <si>
    <t>Dodge/Ram Cummins</t>
  </si>
  <si>
    <t>Fiat 3L V6 Diesels *</t>
  </si>
  <si>
    <t>* used in Ram 1500 pickups and Jeep Grand Cherokee</t>
  </si>
  <si>
    <t>Make/Model</t>
  </si>
  <si>
    <t>OBD Details</t>
  </si>
  <si>
    <t xml:space="preserve">51.366 (a)(2)(i) Initial OBD Tests Failing by model year and vehicle type </t>
  </si>
  <si>
    <t xml:space="preserve">51.366 (a)(2)(ii) OBD 1st Retests Failing by model year and vehicle type </t>
  </si>
  <si>
    <t xml:space="preserve">51.366 (a)(2)(iv) OBD 2nd and Subsequent Retests Passing by model year and vehicle type </t>
  </si>
  <si>
    <t xml:space="preserve">51.366 (a)(2)(xi) Passing OBD Tests by model year and vehicle type </t>
  </si>
  <si>
    <t xml:space="preserve">51.366 (a)(2)(xii) Failing OBD Tests by model year and vehicle type </t>
  </si>
  <si>
    <t xml:space="preserve">51.366 (a)(2)(xix) OBD tests where the MIL is commanded on and no codes (DTCs) are stored by model year and vehicle type </t>
  </si>
  <si>
    <t xml:space="preserve">51.366 (a)(2)(xx) OBD tests where the MIL is NOT commanded on but codes (DTCs) are stored by model year and vehicle type </t>
  </si>
  <si>
    <t xml:space="preserve">51.366 (a)(2)(xxii) OBD tests where the MIL is not commanded on and no codes (DTCs) are stored by model year and vehicle type </t>
  </si>
  <si>
    <t>51.366 (a)(2)(xxiii) Readiness status indicates that the evaluation is not complete for any module supported by on-board diagnostic systems. Fail OBD test for Not Ready condition.</t>
  </si>
  <si>
    <t>The SAE J-1667 snap acceleration diesel test is performed on diesel fueled vehicles with model years &gt;=1984 and &gt;10,000 lbs. GVWR that are not eligible for OBD testing. The pass/fail cutpoints are 20%, 30% or 40% opacity depending on the model year and type of vehicle.</t>
  </si>
  <si>
    <t>Any vehicle receiving an OBD retest that failed the initial OBD test is counted as a OBD 1st retest. Vehicles that are "Not Ready" for their retest but would otherwise pass OBD (i.e. MIL commanded off) are turned away from testing and don't count as receiving a retest.</t>
  </si>
  <si>
    <t>All OBD tests where the OBD MIL was commanded on and no diagnostic trouble codes (DTCs) were present. The rate of occurrence is calculated as a percentage of total OBD Tests performed with MIL results. Vehicles with damaged, missing, or obstructed DLCs and vehicles that could not communicate with the test equipment were included in the OBD test totals but did not have any MIL or DTC data to report. For this reason, the MIL/DTC combinations in (2)(xix) through (2)(xxii) do not add up to the total OBD tested as reported in other tables.</t>
  </si>
  <si>
    <t>51.366 (a)(2)(xxi) OBD tests where the MIL is commanded and codes (DTCs) are stored by model year and vehicle type.</t>
  </si>
  <si>
    <t>51.366 (a)(2)(xxiii) Readiness status indicates that the evaluation is not complete for any module supported by on-board diagnostic systems. Turned away from OBD retest for Not Ready.</t>
  </si>
  <si>
    <t>All OBD tests where the MIL was commanded on and there were diagnostic trouble codes (DTCs) present. The rate of occurrence is calculated as a percentage of total OBD tests performed with MIL results.</t>
  </si>
  <si>
    <t>All OBD tests where the MIL was NOT commanded on and there were no diagnostic trouble codes (DTCs) present. The rate of occurrence is calculated as a percentage of total OBD tests performed.</t>
  </si>
  <si>
    <t>For OBD testing, vehicles are turned away during a retest if the MIL is off and the vehicle is Not Ready. Vehicles are consider Not Ready when two or more supported monitors are "Not Ready" for vehicle model year 2000. Vehicle model years 2001 and newer are considered Not Ready when one or more supported monitors are "Not Ready". The rate of occurrence is calculated as a percentage of total OBD retests performed.</t>
  </si>
  <si>
    <t>NA</t>
  </si>
  <si>
    <t>51.366 (a)(2)(xxiii) Readiness status indicates that the evaluation is not complete for any module supported by on-board diagnostic systems.
 - Fail initial OBD test for Not Ready condition</t>
  </si>
  <si>
    <t>Initial OBD Tested</t>
  </si>
  <si>
    <t>51.366 (a)(2)(xxiii) Readiness status indicates that the evaluation is not complete for any module supported by on-board diagnostic systems.
 - Turned away from OBD Retest for Not Ready</t>
  </si>
  <si>
    <t>For OBD testing, vehicles are considered "Not Ready" when 1 or more supported monitors are "Not Ready". For initial tests, vehicles that are Not Ready fail the OBD test. For retests, vehicles with the MIL off that are Not Ready are turned away from testing and are not counted here (see next tab.) The rate of occurrence is calculated as a percentage of total initial OBD tests performed.</t>
  </si>
  <si>
    <t>Exempt Monitor</t>
  </si>
  <si>
    <t>MODEL_YEAR</t>
  </si>
  <si>
    <t>failed</t>
  </si>
  <si>
    <t>passed</t>
  </si>
  <si>
    <t>parsons program</t>
  </si>
  <si>
    <t>applus program</t>
  </si>
  <si>
    <t>ModelYear</t>
  </si>
  <si>
    <t>Light-duty non-diesel fueled vehicles &lt;= 8,500 lbs. GVWR</t>
  </si>
  <si>
    <t>Light-duty diesel fueled vehicles &lt;= 8,500 lbs. GVWR</t>
  </si>
  <si>
    <t>2018 Massachusetts I&amp;M Program Test Data</t>
  </si>
  <si>
    <t xml:space="preserve">Attachment B: Detailed 2018 Emissions Test Data </t>
  </si>
  <si>
    <t>Initially Tested</t>
  </si>
  <si>
    <t>retested</t>
  </si>
  <si>
    <t>NKO of initially failed OBD vehicles - WORD.doc</t>
  </si>
  <si>
    <r>
      <t>Motorists can receive an emissions waiver for their vehicle if they cannot pass the OBD retest following repairs. To be eligible for a waiver in 2018, a motorist must have spent a minimum of</t>
    </r>
    <r>
      <rPr>
        <sz val="11"/>
        <color indexed="10"/>
        <rFont val="Arial"/>
        <family val="2"/>
      </rPr>
      <t xml:space="preserve"> </t>
    </r>
    <r>
      <rPr>
        <sz val="11"/>
        <rFont val="Arial"/>
        <family val="2"/>
      </rPr>
      <t>$720 to $920 (depending on vehicle age) on emission related repairs at a registered repair shop, the emissions-control system must be intact with no evidence of tampering, and there must be some improvement to the vehicle's emissions. The vehicle must NOT have any misfire or catalyst related DTCs present and must be READY for testing in order to qualify for a waiver. The waiver is valid until the vehicle is due for its next emissions test. The waiver rate is calculated as a percentage of unique vehicles that failed their initial OBD test in 2018.</t>
    </r>
  </si>
  <si>
    <t>Motorists can receive a hardship extension if they cannot pass the OBD test and are not eligible for a waiver. To be eligible for a hardship extension in 2018, the cost of repair or replacement of a single component to correct a diagnostic trouble code must exceed 1.5 times the applicable waiver threshold for the age of the vehicle. Hardship extensions are typically used for expensive repairs, such as PCM replacements and transmission replacements/overhauls, that may require more than the 60 day retest period for the motorist to resolve. The hardship extension is valid until the vehicle is due for its next emissions test. Vehicles receiving a hardship extension must pass their next emissions test; they cannot receive a waiver or another hardship extension in lieu of passing the missions test. The hardship extension rate is calculated as a percentage of unique vehicles that failed their initial OBD test in 2018.</t>
  </si>
  <si>
    <t xml:space="preserve">This is a count of unique vehicle VINs receiving an emissions test in 2018. </t>
  </si>
  <si>
    <t xml:space="preserve">A vehicle will fail the OBD test for any of the following reasons: 1) OBD system tampering, 2) Diagnostic link connector missing, damaged, or obstructed, 3) failure to communicate with the test equipment, 4) MIL commanded on, 5) more than 1 monitor NOT READY </t>
  </si>
  <si>
    <t>Any vehicle receiving a subsequent OBD retest after they failed their second or later OBD test in 2018 is counted as a 2nd and subsequent OBD retest. Vehicles that are "Not Ready" for their retest but would otherwise pass OBD (i.e. MIL commanded off) are turned away from testing and don't count as receiving a retest.</t>
  </si>
  <si>
    <t>Vehicles with no known outcome are vehicles that failed the OBD test and show no record of passing the retest. The following methodology was used for this analysis: Track the vehicle's VIN through its OBD test sequence and if the sequence was not completed (i.e. there was not a passing result for the emissions test, waiver, repair extension through 3/31/19, or the vehicle became exempt from emissinos due to age), then the vehicle was counted as having no known outcome. These vehicles were then checked against the registration database after 3/31/19 and any vehicle that had the registration expire 3/31/19 or earlier and was not renewed was assumed to have been taken off the road and was removed from the analysis. Note: a registration may be cancelled prior to its expiration and our analysis would not detect that. As a result, some vehicles counted as having no known outcome may not have an active registration. If the vehicles with expired registrations are included, the no known outcome total increases to 37,129 vehicles (1.0 % of initially tested.)</t>
  </si>
  <si>
    <t>All passing OBD tests, regardless of whether the test is an initial test, 1st retest, or subsequent retest.  Does not include Not Ready turnaways.</t>
  </si>
  <si>
    <t>All failing OBD tests, regardless of whether the test is an initial test, 1st retest, or subsequent retest.  Does not include Not Ready turnaways.</t>
  </si>
  <si>
    <t>are we sure?</t>
  </si>
  <si>
    <t xml:space="preserve">All tests where the OBD MIL was not commanded on and there were diagnostic trouble codes (DTCs) present. The workstation software is designed to collect DTCs whether the MIL is commanded on or off.  If the MIL is not comanded on, the DTCs are considered "pending." </t>
  </si>
  <si>
    <t xml:space="preserve">The following diesel vehicles were allowed a readiness exemption to ignore the particular monitors listed below when determining the overall readiness result.  These vehicles were allowed one additional monitor to be Not Ready and still pass.  </t>
  </si>
  <si>
    <t>2013 - 2019</t>
  </si>
  <si>
    <t>2014 - 2019</t>
  </si>
  <si>
    <t>2018 Alternative OBD tests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</si>
</sst>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0.0%"/>
  </numFmts>
  <fonts count="42">
    <font>
      <sz val="10"/>
      <name val="Arial"/>
    </font>
    <font>
      <sz val="10"/>
      <name val="Arial"/>
      <family val="2"/>
    </font>
    <font>
      <b/>
      <sz val="10"/>
      <name val="Arial"/>
      <family val="2"/>
    </font>
    <font>
      <b/>
      <sz val="14"/>
      <name val="Arial"/>
      <family val="2"/>
    </font>
    <font>
      <sz val="10"/>
      <name val="Arial"/>
      <family val="2"/>
    </font>
    <font>
      <sz val="10"/>
      <color indexed="8"/>
      <name val="Arial"/>
      <family val="2"/>
    </font>
    <font>
      <sz val="12"/>
      <name val="Arial"/>
      <family val="2"/>
    </font>
    <font>
      <sz val="11"/>
      <name val="Arial"/>
      <family val="2"/>
    </font>
    <font>
      <b/>
      <sz val="20"/>
      <name val="Arial"/>
      <family val="2"/>
    </font>
    <font>
      <u/>
      <sz val="10"/>
      <color indexed="12"/>
      <name val="Arial"/>
      <family val="2"/>
    </font>
    <font>
      <b/>
      <i/>
      <sz val="10"/>
      <name val="Arial"/>
      <family val="2"/>
    </font>
    <font>
      <sz val="10"/>
      <color indexed="8"/>
      <name val="Arial"/>
      <family val="2"/>
    </font>
    <font>
      <b/>
      <sz val="10"/>
      <name val="Nova Medium SSi"/>
    </font>
    <font>
      <sz val="8"/>
      <name val="Nova Light SSi"/>
    </font>
    <font>
      <sz val="12"/>
      <name val="Times New Roman"/>
      <family val="1"/>
    </font>
    <font>
      <sz val="22"/>
      <name val="Times New Roman"/>
      <family val="1"/>
    </font>
    <font>
      <sz val="20"/>
      <name val="Arial"/>
      <family val="2"/>
    </font>
    <font>
      <b/>
      <sz val="12"/>
      <name val="Arial Narrow"/>
      <family val="2"/>
    </font>
    <font>
      <sz val="14"/>
      <name val="Arial"/>
      <family val="2"/>
    </font>
    <font>
      <sz val="11"/>
      <color indexed="10"/>
      <name val="Arial"/>
      <family val="2"/>
    </font>
    <font>
      <sz val="10"/>
      <color indexed="10"/>
      <name val="Arial"/>
      <family val="2"/>
    </font>
    <font>
      <b/>
      <sz val="10"/>
      <color indexed="8"/>
      <name val="Arial"/>
      <family val="2"/>
    </font>
    <font>
      <sz val="10"/>
      <color indexed="8"/>
      <name val="Times New Roman"/>
      <family val="1"/>
    </font>
    <font>
      <sz val="12"/>
      <name val="Arial"/>
      <family val="2"/>
    </font>
    <font>
      <b/>
      <sz val="11"/>
      <name val="Arial"/>
      <family val="2"/>
    </font>
    <font>
      <sz val="8"/>
      <name val="Arial"/>
      <family val="2"/>
    </font>
    <font>
      <b/>
      <u/>
      <sz val="11"/>
      <name val="Arial"/>
      <family val="2"/>
    </font>
    <font>
      <b/>
      <sz val="14"/>
      <color indexed="10"/>
      <name val="Arial"/>
      <family val="2"/>
    </font>
    <font>
      <sz val="10"/>
      <color indexed="8"/>
      <name val="Arial"/>
      <family val="2"/>
    </font>
    <font>
      <sz val="10"/>
      <name val="Arial"/>
      <family val="2"/>
    </font>
    <font>
      <sz val="10"/>
      <color indexed="8"/>
      <name val="Times New Roman"/>
      <family val="1"/>
    </font>
    <font>
      <sz val="10"/>
      <color indexed="8"/>
      <name val="Arial"/>
      <family val="2"/>
    </font>
    <font>
      <sz val="11"/>
      <color theme="1"/>
      <name val="Times New Roman"/>
      <family val="2"/>
    </font>
    <font>
      <sz val="10"/>
      <color indexed="8"/>
      <name val="Times New Roman"/>
      <family val="1"/>
    </font>
    <font>
      <sz val="10"/>
      <color indexed="8"/>
      <name val="Arial"/>
      <family val="2"/>
    </font>
    <font>
      <sz val="10"/>
      <color rgb="FFFF0000"/>
      <name val="Arial"/>
      <family val="2"/>
    </font>
    <font>
      <sz val="10"/>
      <color indexed="8"/>
      <name val="Times New Roman"/>
      <family val="1"/>
    </font>
    <font>
      <sz val="10"/>
      <color indexed="8"/>
      <name val="Arial"/>
      <family val="2"/>
    </font>
    <font>
      <sz val="10"/>
      <color indexed="8"/>
      <name val="Times New Roman"/>
      <family val="1"/>
    </font>
    <font>
      <sz val="10"/>
      <color indexed="8"/>
      <name val="Arial"/>
      <family val="2"/>
    </font>
    <font>
      <sz val="10"/>
      <color indexed="8"/>
      <name val="Arial"/>
      <family val="2"/>
    </font>
    <font>
      <sz val="10"/>
      <color indexed="8"/>
      <name val="Times New Roman"/>
      <family val="1"/>
    </font>
  </fonts>
  <fills count="6">
    <fill>
      <patternFill patternType="none"/>
    </fill>
    <fill>
      <patternFill patternType="gray125"/>
    </fill>
    <fill>
      <patternFill patternType="solid">
        <fgColor rgb="FFFFFF00"/>
        <bgColor indexed="64"/>
      </patternFill>
    </fill>
    <fill>
      <patternFill patternType="solid">
        <fgColor indexed="22"/>
        <bgColor indexed="0"/>
      </patternFill>
    </fill>
    <fill>
      <patternFill patternType="solid">
        <fgColor rgb="FFFF0000"/>
        <bgColor indexed="64"/>
      </patternFill>
    </fill>
    <fill>
      <patternFill patternType="solid">
        <fgColor theme="0" tint="-0.249977111117893"/>
        <bgColor indexed="64"/>
      </patternFill>
    </fill>
  </fills>
  <borders count="61">
    <border>
      <left/>
      <right/>
      <top/>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s>
  <cellStyleXfs count="46">
    <xf numFmtId="0" fontId="0" fillId="0" borderId="0"/>
    <xf numFmtId="43"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0" fontId="32" fillId="0" borderId="0"/>
    <xf numFmtId="0" fontId="32" fillId="0" borderId="0"/>
    <xf numFmtId="0" fontId="29" fillId="0" borderId="0"/>
    <xf numFmtId="0" fontId="32" fillId="0" borderId="0"/>
    <xf numFmtId="0" fontId="5" fillId="0" borderId="0"/>
    <xf numFmtId="0" fontId="5" fillId="0" borderId="0"/>
    <xf numFmtId="0" fontId="5" fillId="0" borderId="0"/>
    <xf numFmtId="0" fontId="5" fillId="0" borderId="0"/>
    <xf numFmtId="0" fontId="5" fillId="0" borderId="0"/>
    <xf numFmtId="0" fontId="28" fillId="0" borderId="0"/>
    <xf numFmtId="0" fontId="31" fillId="0" borderId="0"/>
    <xf numFmtId="0" fontId="31" fillId="0" borderId="0"/>
    <xf numFmtId="0" fontId="5" fillId="0" borderId="0"/>
    <xf numFmtId="0" fontId="31" fillId="0" borderId="0"/>
    <xf numFmtId="0" fontId="31" fillId="0" borderId="0"/>
    <xf numFmtId="0" fontId="31" fillId="0" borderId="0"/>
    <xf numFmtId="0" fontId="5" fillId="0" borderId="0"/>
    <xf numFmtId="0" fontId="31" fillId="0" borderId="0"/>
    <xf numFmtId="0" fontId="31" fillId="0" borderId="0"/>
    <xf numFmtId="0" fontId="31" fillId="0" borderId="0"/>
    <xf numFmtId="0" fontId="31" fillId="0" borderId="0"/>
    <xf numFmtId="0" fontId="31" fillId="0" borderId="0"/>
    <xf numFmtId="0" fontId="5" fillId="0" borderId="0"/>
    <xf numFmtId="0" fontId="1"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7" fillId="0" borderId="0"/>
    <xf numFmtId="0" fontId="39" fillId="0" borderId="0"/>
    <xf numFmtId="0" fontId="39" fillId="0" borderId="0"/>
    <xf numFmtId="0" fontId="39" fillId="0" borderId="0"/>
    <xf numFmtId="0" fontId="5" fillId="0" borderId="0"/>
    <xf numFmtId="0" fontId="40" fillId="0" borderId="0"/>
    <xf numFmtId="0" fontId="40" fillId="0" borderId="0"/>
    <xf numFmtId="0" fontId="40" fillId="0" borderId="0"/>
    <xf numFmtId="0" fontId="40" fillId="0" borderId="0"/>
  </cellStyleXfs>
  <cellXfs count="398">
    <xf numFmtId="0" fontId="0" fillId="0" borderId="0" xfId="0"/>
    <xf numFmtId="0" fontId="7" fillId="0" borderId="0" xfId="0" applyFont="1"/>
    <xf numFmtId="0" fontId="0" fillId="0" borderId="0" xfId="0" applyFill="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applyAlignment="1"/>
    <xf numFmtId="0" fontId="18" fillId="0" borderId="0" xfId="0" applyFont="1" applyAlignment="1">
      <alignment horizontal="left" indent="8"/>
    </xf>
    <xf numFmtId="0" fontId="7" fillId="0" borderId="0" xfId="0" applyFont="1" applyAlignment="1">
      <alignment wrapText="1"/>
    </xf>
    <xf numFmtId="0" fontId="19" fillId="0" borderId="0" xfId="0" applyFont="1"/>
    <xf numFmtId="0" fontId="3" fillId="0" borderId="0" xfId="27" applyFont="1" applyFill="1"/>
    <xf numFmtId="0" fontId="3" fillId="0" borderId="0" xfId="0" applyFont="1" applyFill="1"/>
    <xf numFmtId="0" fontId="7" fillId="0" borderId="0" xfId="0" applyFont="1" applyFill="1"/>
    <xf numFmtId="164" fontId="4" fillId="0" borderId="5" xfId="29" applyNumberFormat="1" applyFont="1" applyFill="1" applyBorder="1" applyAlignment="1">
      <alignment horizontal="center"/>
    </xf>
    <xf numFmtId="0" fontId="2" fillId="0" borderId="6" xfId="0" applyFont="1" applyFill="1" applyBorder="1" applyAlignment="1">
      <alignment horizontal="center"/>
    </xf>
    <xf numFmtId="0" fontId="20" fillId="0" borderId="0" xfId="0" applyFont="1" applyFill="1"/>
    <xf numFmtId="0" fontId="4" fillId="0" borderId="0" xfId="0" applyFont="1" applyFill="1"/>
    <xf numFmtId="0" fontId="11" fillId="0" borderId="7" xfId="11" applyFont="1" applyFill="1" applyBorder="1" applyAlignment="1">
      <alignment horizontal="center" wrapText="1"/>
    </xf>
    <xf numFmtId="0" fontId="19" fillId="0" borderId="0" xfId="0" applyFont="1" applyFill="1"/>
    <xf numFmtId="164" fontId="4" fillId="0" borderId="8" xfId="29" applyNumberFormat="1" applyFont="1" applyFill="1" applyBorder="1" applyAlignment="1">
      <alignment horizontal="center"/>
    </xf>
    <xf numFmtId="164" fontId="4" fillId="0" borderId="9" xfId="29" applyNumberFormat="1" applyFont="1" applyFill="1" applyBorder="1" applyAlignment="1">
      <alignment horizontal="center"/>
    </xf>
    <xf numFmtId="164" fontId="2" fillId="0" borderId="10" xfId="29" applyNumberFormat="1" applyFont="1" applyFill="1" applyBorder="1" applyAlignment="1">
      <alignment horizontal="center"/>
    </xf>
    <xf numFmtId="3" fontId="0" fillId="0" borderId="0" xfId="0" applyNumberFormat="1" applyFill="1"/>
    <xf numFmtId="0" fontId="7" fillId="0" borderId="0" xfId="0" applyFont="1" applyFill="1" applyAlignment="1">
      <alignment wrapText="1"/>
    </xf>
    <xf numFmtId="0" fontId="6" fillId="0" borderId="0" xfId="0" applyFont="1" applyFill="1" applyAlignment="1">
      <alignment horizontal="left" wrapText="1"/>
    </xf>
    <xf numFmtId="0" fontId="2" fillId="0" borderId="19" xfId="0" applyFont="1" applyFill="1" applyBorder="1" applyAlignment="1">
      <alignment horizontal="center" wrapText="1"/>
    </xf>
    <xf numFmtId="0" fontId="2" fillId="0" borderId="11" xfId="0" applyFont="1" applyFill="1" applyBorder="1" applyAlignment="1">
      <alignment horizontal="center" wrapText="1"/>
    </xf>
    <xf numFmtId="0" fontId="2" fillId="0" borderId="20" xfId="0" applyFont="1" applyFill="1" applyBorder="1" applyAlignment="1">
      <alignment horizontal="center" wrapText="1"/>
    </xf>
    <xf numFmtId="0" fontId="6" fillId="0" borderId="0" xfId="0" applyFont="1" applyFill="1"/>
    <xf numFmtId="0" fontId="7" fillId="0" borderId="0" xfId="0" applyFont="1" applyFill="1" applyAlignment="1">
      <alignment horizontal="left" wrapText="1"/>
    </xf>
    <xf numFmtId="3" fontId="2" fillId="0" borderId="28" xfId="1" applyNumberFormat="1" applyFont="1" applyFill="1" applyBorder="1" applyAlignment="1">
      <alignment horizontal="center"/>
    </xf>
    <xf numFmtId="0" fontId="10" fillId="0" borderId="0" xfId="0" applyFont="1" applyFill="1"/>
    <xf numFmtId="3" fontId="2" fillId="0" borderId="14" xfId="1" applyNumberFormat="1" applyFont="1" applyFill="1" applyBorder="1" applyAlignment="1">
      <alignment horizontal="center"/>
    </xf>
    <xf numFmtId="164" fontId="4" fillId="0" borderId="20" xfId="29" applyNumberFormat="1" applyFont="1" applyFill="1" applyBorder="1" applyAlignment="1">
      <alignment horizontal="center"/>
    </xf>
    <xf numFmtId="0" fontId="4" fillId="0" borderId="0" xfId="0" applyFont="1" applyAlignment="1">
      <alignment wrapText="1"/>
    </xf>
    <xf numFmtId="0" fontId="4" fillId="0" borderId="0" xfId="0" applyFont="1"/>
    <xf numFmtId="0" fontId="4" fillId="0" borderId="0" xfId="0" applyFont="1" applyAlignment="1">
      <alignment horizontal="right"/>
    </xf>
    <xf numFmtId="0" fontId="11" fillId="0" borderId="0" xfId="11" applyFont="1" applyFill="1" applyBorder="1" applyAlignment="1">
      <alignment horizontal="right" wrapText="1"/>
    </xf>
    <xf numFmtId="0" fontId="4" fillId="0" borderId="0" xfId="0" applyFont="1" applyFill="1" applyAlignment="1">
      <alignment wrapText="1"/>
    </xf>
    <xf numFmtId="0" fontId="4" fillId="0" borderId="0" xfId="27" applyFont="1" applyFill="1" applyBorder="1"/>
    <xf numFmtId="0" fontId="24" fillId="0" borderId="0" xfId="27" applyFont="1" applyFill="1"/>
    <xf numFmtId="0" fontId="0" fillId="0" borderId="0" xfId="0" applyAlignment="1">
      <alignment wrapText="1"/>
    </xf>
    <xf numFmtId="0" fontId="9" fillId="0" borderId="0" xfId="3" applyAlignment="1" applyProtection="1">
      <alignment wrapText="1"/>
    </xf>
    <xf numFmtId="0" fontId="0" fillId="0" borderId="0" xfId="0" applyAlignment="1">
      <alignment horizontal="center"/>
    </xf>
    <xf numFmtId="0" fontId="2" fillId="0" borderId="0" xfId="0" applyFont="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0" xfId="27" applyFont="1" applyFill="1" applyAlignment="1">
      <alignment wrapText="1"/>
    </xf>
    <xf numFmtId="0" fontId="6" fillId="0" borderId="0" xfId="0" applyFont="1" applyFill="1" applyAlignment="1">
      <alignment vertical="top" wrapText="1"/>
    </xf>
    <xf numFmtId="0" fontId="6" fillId="0" borderId="0" xfId="0" applyFont="1" applyFill="1" applyAlignment="1">
      <alignment wrapText="1"/>
    </xf>
    <xf numFmtId="0" fontId="23" fillId="0" borderId="0" xfId="0" applyFont="1"/>
    <xf numFmtId="0" fontId="8" fillId="0" borderId="0" xfId="27" applyFont="1" applyFill="1"/>
    <xf numFmtId="3" fontId="4" fillId="0" borderId="23" xfId="1" applyNumberFormat="1" applyFont="1" applyFill="1" applyBorder="1" applyAlignment="1">
      <alignment horizontal="center" wrapText="1"/>
    </xf>
    <xf numFmtId="3" fontId="4" fillId="0" borderId="18" xfId="1" applyNumberFormat="1" applyFont="1" applyFill="1" applyBorder="1" applyAlignment="1">
      <alignment horizontal="center" wrapText="1"/>
    </xf>
    <xf numFmtId="0" fontId="2" fillId="0" borderId="28" xfId="0" applyFont="1" applyFill="1" applyBorder="1" applyAlignment="1">
      <alignment horizontal="center" wrapText="1"/>
    </xf>
    <xf numFmtId="0" fontId="2" fillId="0" borderId="14" xfId="0" applyFont="1" applyFill="1" applyBorder="1" applyAlignment="1">
      <alignment horizontal="center" wrapText="1"/>
    </xf>
    <xf numFmtId="0" fontId="2" fillId="0" borderId="10" xfId="0" applyFont="1" applyFill="1" applyBorder="1" applyAlignment="1">
      <alignment horizontal="center" wrapText="1"/>
    </xf>
    <xf numFmtId="0" fontId="2" fillId="0" borderId="22" xfId="0" applyFont="1" applyFill="1" applyBorder="1" applyAlignment="1">
      <alignment horizontal="center" wrapText="1"/>
    </xf>
    <xf numFmtId="0" fontId="2" fillId="0" borderId="21" xfId="0" applyFont="1" applyFill="1" applyBorder="1" applyAlignment="1">
      <alignment horizontal="center" wrapText="1"/>
    </xf>
    <xf numFmtId="0" fontId="2" fillId="0" borderId="9" xfId="0" applyFont="1" applyFill="1" applyBorder="1" applyAlignment="1">
      <alignment horizontal="center" wrapText="1"/>
    </xf>
    <xf numFmtId="0" fontId="4" fillId="0" borderId="0" xfId="0" applyFont="1" applyFill="1" applyAlignment="1">
      <alignment horizontal="left"/>
    </xf>
    <xf numFmtId="0" fontId="4" fillId="0" borderId="0" xfId="0" applyFont="1" applyFill="1" applyBorder="1"/>
    <xf numFmtId="0" fontId="22" fillId="0" borderId="0" xfId="20" applyFont="1" applyFill="1" applyBorder="1" applyAlignment="1">
      <alignment horizontal="center"/>
    </xf>
    <xf numFmtId="0" fontId="22" fillId="0" borderId="0" xfId="20" applyFont="1" applyFill="1" applyBorder="1" applyAlignment="1">
      <alignment horizontal="right" wrapText="1"/>
    </xf>
    <xf numFmtId="0" fontId="5" fillId="0" borderId="0" xfId="20" applyFill="1" applyBorder="1"/>
    <xf numFmtId="0" fontId="22" fillId="0" borderId="0" xfId="8" applyFont="1" applyFill="1" applyBorder="1" applyAlignment="1">
      <alignment horizontal="center"/>
    </xf>
    <xf numFmtId="0" fontId="22" fillId="0" borderId="0" xfId="8" applyFont="1" applyFill="1" applyBorder="1" applyAlignment="1">
      <alignment horizontal="right" wrapText="1"/>
    </xf>
    <xf numFmtId="0" fontId="19" fillId="0" borderId="0" xfId="0" quotePrefix="1" applyFont="1"/>
    <xf numFmtId="3" fontId="4" fillId="0" borderId="22" xfId="1" applyNumberFormat="1" applyFont="1" applyFill="1" applyBorder="1" applyAlignment="1">
      <alignment horizontal="center" wrapText="1"/>
    </xf>
    <xf numFmtId="0" fontId="2" fillId="0" borderId="0" xfId="28" applyFont="1" applyFill="1"/>
    <xf numFmtId="3" fontId="4" fillId="0" borderId="0" xfId="1" applyNumberFormat="1" applyFont="1" applyFill="1" applyBorder="1" applyAlignment="1">
      <alignment horizontal="center"/>
    </xf>
    <xf numFmtId="0" fontId="0" fillId="0" borderId="0" xfId="0" applyFill="1" applyBorder="1"/>
    <xf numFmtId="0" fontId="4" fillId="0" borderId="0" xfId="27" applyFont="1" applyFill="1" applyAlignment="1">
      <alignment horizontal="center" wrapText="1"/>
    </xf>
    <xf numFmtId="0" fontId="26" fillId="0" borderId="0" xfId="0" applyFont="1"/>
    <xf numFmtId="0" fontId="9" fillId="0" borderId="0" xfId="3" applyFont="1" applyAlignment="1" applyProtection="1"/>
    <xf numFmtId="164" fontId="4" fillId="0" borderId="0" xfId="29" applyNumberFormat="1" applyFont="1" applyFill="1" applyBorder="1" applyAlignment="1">
      <alignment horizontal="center"/>
    </xf>
    <xf numFmtId="0" fontId="4" fillId="0" borderId="0" xfId="0" applyFont="1" applyFill="1" applyBorder="1" applyAlignment="1">
      <alignment horizontal="right"/>
    </xf>
    <xf numFmtId="3" fontId="4" fillId="0" borderId="3" xfId="1" applyNumberFormat="1" applyFont="1" applyFill="1" applyBorder="1" applyAlignment="1">
      <alignment horizontal="center" wrapText="1"/>
    </xf>
    <xf numFmtId="3" fontId="4" fillId="0" borderId="24" xfId="1" applyNumberFormat="1" applyFont="1" applyFill="1" applyBorder="1" applyAlignment="1">
      <alignment horizontal="center" wrapText="1"/>
    </xf>
    <xf numFmtId="3" fontId="4" fillId="0" borderId="21" xfId="1" applyNumberFormat="1" applyFont="1" applyFill="1" applyBorder="1" applyAlignment="1">
      <alignment horizontal="center" wrapText="1"/>
    </xf>
    <xf numFmtId="0" fontId="2" fillId="0" borderId="15" xfId="0" applyFont="1" applyFill="1" applyBorder="1" applyAlignment="1">
      <alignment horizontal="center" wrapText="1"/>
    </xf>
    <xf numFmtId="0" fontId="2" fillId="0" borderId="17" xfId="0" applyFont="1" applyFill="1" applyBorder="1" applyAlignment="1">
      <alignment horizontal="center" wrapText="1"/>
    </xf>
    <xf numFmtId="0" fontId="20" fillId="0" borderId="0" xfId="0" applyFont="1" applyFill="1" applyBorder="1"/>
    <xf numFmtId="0" fontId="4" fillId="0" borderId="0" xfId="27" applyFont="1" applyFill="1"/>
    <xf numFmtId="0" fontId="2" fillId="0" borderId="0" xfId="27" applyFont="1" applyFill="1"/>
    <xf numFmtId="0" fontId="20" fillId="0" borderId="0" xfId="27" applyFont="1" applyFill="1"/>
    <xf numFmtId="1" fontId="11" fillId="0" borderId="44" xfId="9" applyNumberFormat="1" applyFont="1" applyFill="1" applyBorder="1" applyAlignment="1">
      <alignment horizontal="center" wrapText="1"/>
    </xf>
    <xf numFmtId="1" fontId="11" fillId="0" borderId="7" xfId="9" applyNumberFormat="1" applyFont="1" applyFill="1" applyBorder="1" applyAlignment="1">
      <alignment horizontal="center" wrapText="1"/>
    </xf>
    <xf numFmtId="3" fontId="11" fillId="0" borderId="3" xfId="10" applyNumberFormat="1" applyFont="1" applyFill="1" applyBorder="1" applyAlignment="1">
      <alignment horizontal="center" wrapText="1"/>
    </xf>
    <xf numFmtId="3" fontId="2" fillId="0" borderId="14" xfId="27" applyNumberFormat="1" applyFont="1" applyFill="1" applyBorder="1" applyAlignment="1">
      <alignment horizontal="center"/>
    </xf>
    <xf numFmtId="3" fontId="2" fillId="0" borderId="0" xfId="27" applyNumberFormat="1" applyFont="1" applyFill="1" applyBorder="1" applyAlignment="1">
      <alignment horizontal="center"/>
    </xf>
    <xf numFmtId="0" fontId="2" fillId="0" borderId="0" xfId="0" applyFont="1" applyFill="1" applyAlignment="1">
      <alignment horizontal="left" wrapText="1"/>
    </xf>
    <xf numFmtId="0" fontId="2" fillId="0" borderId="0" xfId="0" applyFont="1" applyFill="1" applyAlignment="1">
      <alignment wrapText="1"/>
    </xf>
    <xf numFmtId="0" fontId="22" fillId="0" borderId="0" xfId="12" applyFont="1" applyFill="1" applyBorder="1" applyAlignment="1">
      <alignment horizontal="center"/>
    </xf>
    <xf numFmtId="3" fontId="4" fillId="0" borderId="0" xfId="0" applyNumberFormat="1" applyFont="1" applyFill="1"/>
    <xf numFmtId="3" fontId="11" fillId="0" borderId="24" xfId="10" applyNumberFormat="1" applyFont="1" applyFill="1" applyBorder="1" applyAlignment="1">
      <alignment horizontal="center" wrapText="1"/>
    </xf>
    <xf numFmtId="0" fontId="2" fillId="0" borderId="12" xfId="0" applyFont="1" applyFill="1" applyBorder="1" applyAlignment="1">
      <alignment horizontal="center"/>
    </xf>
    <xf numFmtId="3" fontId="4" fillId="0" borderId="19" xfId="1" applyNumberFormat="1" applyFont="1" applyFill="1" applyBorder="1" applyAlignment="1">
      <alignment horizontal="center" wrapText="1"/>
    </xf>
    <xf numFmtId="0" fontId="22" fillId="0" borderId="0" xfId="16" applyFont="1" applyFill="1" applyBorder="1" applyAlignment="1">
      <alignment horizontal="right" wrapText="1"/>
    </xf>
    <xf numFmtId="0" fontId="4" fillId="0" borderId="0" xfId="0" applyFont="1" applyAlignment="1">
      <alignment horizontal="center"/>
    </xf>
    <xf numFmtId="0" fontId="3" fillId="0" borderId="0" xfId="0" applyFont="1" applyAlignment="1">
      <alignment horizontal="left"/>
    </xf>
    <xf numFmtId="0" fontId="27" fillId="0" borderId="0" xfId="0" applyFont="1" applyFill="1"/>
    <xf numFmtId="0" fontId="9" fillId="0" borderId="0" xfId="3" applyFill="1" applyAlignment="1" applyProtection="1">
      <alignment wrapText="1"/>
    </xf>
    <xf numFmtId="0" fontId="4" fillId="0" borderId="0" xfId="0" applyFont="1" applyFill="1" applyAlignment="1">
      <alignment horizontal="center" wrapText="1"/>
    </xf>
    <xf numFmtId="3" fontId="4" fillId="0" borderId="11" xfId="1" applyNumberFormat="1" applyFont="1" applyFill="1" applyBorder="1" applyAlignment="1">
      <alignment horizontal="center" wrapText="1"/>
    </xf>
    <xf numFmtId="3" fontId="2" fillId="0" borderId="13" xfId="27" applyNumberFormat="1" applyFont="1" applyFill="1" applyBorder="1" applyAlignment="1">
      <alignment horizontal="center"/>
    </xf>
    <xf numFmtId="0" fontId="2" fillId="0" borderId="16" xfId="0" applyFont="1" applyFill="1" applyBorder="1" applyAlignment="1">
      <alignment horizontal="center" wrapText="1"/>
    </xf>
    <xf numFmtId="10" fontId="2" fillId="0" borderId="10" xfId="29" applyNumberFormat="1" applyFont="1" applyFill="1" applyBorder="1" applyAlignment="1">
      <alignment horizontal="center"/>
    </xf>
    <xf numFmtId="3" fontId="2" fillId="0" borderId="28" xfId="27" applyNumberFormat="1" applyFont="1" applyFill="1" applyBorder="1" applyAlignment="1">
      <alignment horizontal="center"/>
    </xf>
    <xf numFmtId="0" fontId="7" fillId="0" borderId="0" xfId="0" applyFont="1" applyFill="1" applyBorder="1" applyAlignment="1">
      <alignment wrapText="1"/>
    </xf>
    <xf numFmtId="0" fontId="1" fillId="0" borderId="0" xfId="27" applyFont="1" applyFill="1"/>
    <xf numFmtId="0" fontId="1" fillId="0" borderId="0" xfId="0" applyFont="1" applyFill="1" applyBorder="1"/>
    <xf numFmtId="0" fontId="2" fillId="0" borderId="35" xfId="0" applyFont="1" applyFill="1" applyBorder="1" applyAlignment="1">
      <alignment horizontal="center" wrapText="1"/>
    </xf>
    <xf numFmtId="0" fontId="1" fillId="0" borderId="0" xfId="0" applyFont="1" applyFill="1"/>
    <xf numFmtId="0" fontId="2" fillId="0" borderId="13" xfId="0" applyFont="1" applyFill="1" applyBorder="1" applyAlignment="1">
      <alignment horizontal="center" wrapText="1"/>
    </xf>
    <xf numFmtId="0" fontId="1" fillId="0" borderId="0" xfId="0" applyFont="1"/>
    <xf numFmtId="0" fontId="2" fillId="0" borderId="6" xfId="27" applyFont="1" applyFill="1" applyBorder="1" applyAlignment="1">
      <alignment horizontal="center"/>
    </xf>
    <xf numFmtId="3" fontId="0" fillId="0" borderId="0" xfId="0" applyNumberFormat="1" applyFill="1" applyBorder="1"/>
    <xf numFmtId="164" fontId="1" fillId="0" borderId="5" xfId="29" applyNumberFormat="1" applyFont="1" applyFill="1" applyBorder="1" applyAlignment="1">
      <alignment horizontal="center"/>
    </xf>
    <xf numFmtId="164" fontId="1" fillId="0" borderId="8" xfId="29" applyNumberFormat="1" applyFont="1" applyFill="1" applyBorder="1" applyAlignment="1">
      <alignment horizontal="center"/>
    </xf>
    <xf numFmtId="0" fontId="1" fillId="0" borderId="0" xfId="0" applyFont="1" applyFill="1" applyAlignment="1">
      <alignment wrapText="1"/>
    </xf>
    <xf numFmtId="164" fontId="0" fillId="0" borderId="0" xfId="0" applyNumberFormat="1" applyFill="1" applyBorder="1"/>
    <xf numFmtId="0" fontId="5" fillId="0" borderId="2" xfId="13" applyFont="1" applyFill="1" applyBorder="1" applyAlignment="1">
      <alignment horizontal="center" wrapText="1"/>
    </xf>
    <xf numFmtId="3" fontId="5" fillId="0" borderId="3" xfId="14" applyNumberFormat="1" applyFont="1" applyFill="1" applyBorder="1" applyAlignment="1">
      <alignment horizontal="center" wrapText="1"/>
    </xf>
    <xf numFmtId="3" fontId="5" fillId="0" borderId="23" xfId="14" applyNumberFormat="1" applyFont="1" applyFill="1" applyBorder="1" applyAlignment="1">
      <alignment horizontal="center" wrapText="1"/>
    </xf>
    <xf numFmtId="3" fontId="5" fillId="0" borderId="24" xfId="14" applyNumberFormat="1" applyFont="1" applyFill="1" applyBorder="1" applyAlignment="1">
      <alignment horizontal="center" wrapText="1"/>
    </xf>
    <xf numFmtId="3" fontId="5" fillId="0" borderId="18" xfId="14" applyNumberFormat="1" applyFont="1" applyFill="1" applyBorder="1" applyAlignment="1">
      <alignment horizontal="center" wrapText="1"/>
    </xf>
    <xf numFmtId="0" fontId="30" fillId="0" borderId="7" xfId="21" applyFont="1" applyFill="1" applyBorder="1" applyAlignment="1">
      <alignment horizontal="center" wrapText="1"/>
    </xf>
    <xf numFmtId="0" fontId="30" fillId="0" borderId="7" xfId="22" applyFont="1" applyFill="1" applyBorder="1" applyAlignment="1">
      <alignment horizontal="center" wrapText="1"/>
    </xf>
    <xf numFmtId="0" fontId="30" fillId="0" borderId="0" xfId="15" applyFont="1" applyFill="1" applyBorder="1" applyAlignment="1">
      <alignment horizontal="right" wrapText="1"/>
    </xf>
    <xf numFmtId="0" fontId="30" fillId="0" borderId="0" xfId="15" applyFont="1" applyFill="1" applyBorder="1" applyAlignment="1">
      <alignment horizontal="center"/>
    </xf>
    <xf numFmtId="0" fontId="31" fillId="0" borderId="0" xfId="15" applyFill="1" applyBorder="1"/>
    <xf numFmtId="0" fontId="30" fillId="0" borderId="0" xfId="17" applyFont="1" applyFill="1" applyBorder="1" applyAlignment="1">
      <alignment horizontal="center"/>
    </xf>
    <xf numFmtId="0" fontId="30" fillId="0" borderId="0" xfId="17" applyFont="1" applyFill="1" applyBorder="1" applyAlignment="1">
      <alignment horizontal="right" wrapText="1"/>
    </xf>
    <xf numFmtId="0" fontId="31" fillId="0" borderId="0" xfId="17" applyFill="1" applyBorder="1"/>
    <xf numFmtId="164" fontId="1" fillId="0" borderId="0" xfId="29" applyNumberFormat="1" applyFont="1" applyFill="1" applyBorder="1" applyAlignment="1">
      <alignment horizontal="center"/>
    </xf>
    <xf numFmtId="0" fontId="30" fillId="0" borderId="0" xfId="18" applyFont="1" applyFill="1" applyBorder="1" applyAlignment="1">
      <alignment horizontal="center"/>
    </xf>
    <xf numFmtId="0" fontId="30" fillId="0" borderId="0" xfId="18" applyFont="1" applyFill="1" applyBorder="1" applyAlignment="1">
      <alignment horizontal="right" wrapText="1"/>
    </xf>
    <xf numFmtId="0" fontId="31" fillId="0" borderId="0" xfId="18" applyFill="1" applyBorder="1"/>
    <xf numFmtId="0" fontId="30" fillId="0" borderId="0" xfId="21" applyFont="1" applyFill="1" applyBorder="1" applyAlignment="1">
      <alignment horizontal="center"/>
    </xf>
    <xf numFmtId="0" fontId="30" fillId="0" borderId="0" xfId="21" applyFont="1" applyFill="1" applyBorder="1" applyAlignment="1">
      <alignment horizontal="right" wrapText="1"/>
    </xf>
    <xf numFmtId="0" fontId="31" fillId="0" borderId="0" xfId="21" applyFill="1" applyBorder="1"/>
    <xf numFmtId="0" fontId="4" fillId="0" borderId="0" xfId="0" applyFont="1" applyFill="1" applyBorder="1" applyAlignment="1">
      <alignment wrapText="1"/>
    </xf>
    <xf numFmtId="0" fontId="30" fillId="0" borderId="0" xfId="23" applyFont="1" applyFill="1" applyBorder="1" applyAlignment="1">
      <alignment horizontal="right" wrapText="1"/>
    </xf>
    <xf numFmtId="0" fontId="31" fillId="0" borderId="0" xfId="23" applyFill="1" applyBorder="1"/>
    <xf numFmtId="0" fontId="30" fillId="0" borderId="0" xfId="24" applyFont="1" applyFill="1" applyBorder="1" applyAlignment="1">
      <alignment horizontal="right" wrapText="1"/>
    </xf>
    <xf numFmtId="0" fontId="31" fillId="0" borderId="0" xfId="24" applyFill="1" applyBorder="1"/>
    <xf numFmtId="3" fontId="2" fillId="0" borderId="0" xfId="1" applyNumberFormat="1" applyFont="1" applyFill="1" applyBorder="1" applyAlignment="1">
      <alignment horizontal="center"/>
    </xf>
    <xf numFmtId="3" fontId="4" fillId="0" borderId="0" xfId="27" applyNumberFormat="1" applyFont="1" applyFill="1"/>
    <xf numFmtId="0" fontId="22" fillId="0" borderId="0" xfId="19" applyFont="1" applyFill="1" applyBorder="1" applyAlignment="1">
      <alignment horizontal="right" wrapText="1"/>
    </xf>
    <xf numFmtId="0" fontId="33" fillId="0" borderId="0" xfId="31" applyFont="1" applyFill="1" applyBorder="1" applyAlignment="1">
      <alignment horizontal="right" wrapText="1"/>
    </xf>
    <xf numFmtId="0" fontId="33" fillId="0" borderId="0" xfId="31" applyFont="1" applyFill="1" applyBorder="1" applyAlignment="1">
      <alignment horizontal="center"/>
    </xf>
    <xf numFmtId="0" fontId="34" fillId="0" borderId="0" xfId="31" applyFill="1" applyBorder="1"/>
    <xf numFmtId="0" fontId="33" fillId="0" borderId="0" xfId="32" applyFont="1" applyFill="1" applyBorder="1" applyAlignment="1">
      <alignment horizontal="right" wrapText="1"/>
    </xf>
    <xf numFmtId="0" fontId="33" fillId="0" borderId="0" xfId="32" applyFont="1" applyFill="1" applyBorder="1" applyAlignment="1">
      <alignment horizontal="center"/>
    </xf>
    <xf numFmtId="0" fontId="33" fillId="0" borderId="0" xfId="33" applyFont="1" applyFill="1" applyBorder="1" applyAlignment="1">
      <alignment horizontal="right" wrapText="1"/>
    </xf>
    <xf numFmtId="0" fontId="33" fillId="0" borderId="0" xfId="33" applyFont="1" applyFill="1" applyBorder="1" applyAlignment="1">
      <alignment horizontal="center"/>
    </xf>
    <xf numFmtId="164" fontId="0" fillId="0" borderId="0" xfId="29" applyNumberFormat="1" applyFont="1" applyFill="1" applyBorder="1"/>
    <xf numFmtId="0" fontId="1" fillId="0" borderId="0" xfId="0" applyFont="1" applyFill="1" applyBorder="1" applyAlignment="1">
      <alignment horizontal="center"/>
    </xf>
    <xf numFmtId="3" fontId="5" fillId="0" borderId="0" xfId="14" applyNumberFormat="1" applyFont="1" applyFill="1" applyBorder="1" applyAlignment="1">
      <alignment horizontal="center" wrapText="1"/>
    </xf>
    <xf numFmtId="0" fontId="33" fillId="0" borderId="0" xfId="34" applyFont="1" applyFill="1" applyBorder="1" applyAlignment="1">
      <alignment horizontal="right" wrapText="1"/>
    </xf>
    <xf numFmtId="0" fontId="34" fillId="0" borderId="0" xfId="34" applyFill="1" applyBorder="1"/>
    <xf numFmtId="0" fontId="33" fillId="0" borderId="0" xfId="35" applyFont="1" applyFill="1" applyBorder="1" applyAlignment="1">
      <alignment horizontal="center"/>
    </xf>
    <xf numFmtId="0" fontId="1" fillId="0" borderId="0" xfId="0" applyFont="1" applyAlignment="1">
      <alignment wrapText="1"/>
    </xf>
    <xf numFmtId="0" fontId="22" fillId="0" borderId="7" xfId="25" applyFont="1" applyFill="1" applyBorder="1" applyAlignment="1">
      <alignment horizontal="center" wrapText="1"/>
    </xf>
    <xf numFmtId="3" fontId="1" fillId="0" borderId="23" xfId="1" applyNumberFormat="1" applyFont="1" applyFill="1" applyBorder="1" applyAlignment="1">
      <alignment horizontal="center" wrapText="1"/>
    </xf>
    <xf numFmtId="3" fontId="1" fillId="0" borderId="24" xfId="1" applyNumberFormat="1" applyFont="1" applyFill="1" applyBorder="1" applyAlignment="1">
      <alignment horizontal="center" wrapText="1"/>
    </xf>
    <xf numFmtId="0" fontId="1" fillId="0" borderId="0" xfId="0" applyFont="1" applyAlignment="1">
      <alignment horizontal="right"/>
    </xf>
    <xf numFmtId="3" fontId="1" fillId="0" borderId="18" xfId="1" applyNumberFormat="1" applyFont="1" applyFill="1" applyBorder="1" applyAlignment="1">
      <alignment horizontal="center" wrapText="1"/>
    </xf>
    <xf numFmtId="3" fontId="1" fillId="0" borderId="3" xfId="1" applyNumberFormat="1" applyFont="1" applyFill="1" applyBorder="1" applyAlignment="1">
      <alignment horizontal="center" wrapText="1"/>
    </xf>
    <xf numFmtId="3" fontId="1" fillId="0" borderId="22" xfId="1" applyNumberFormat="1" applyFont="1" applyFill="1" applyBorder="1" applyAlignment="1">
      <alignment horizontal="center" wrapText="1"/>
    </xf>
    <xf numFmtId="3" fontId="1" fillId="0" borderId="21" xfId="1" applyNumberFormat="1" applyFont="1" applyFill="1" applyBorder="1" applyAlignment="1">
      <alignment horizontal="center" wrapText="1"/>
    </xf>
    <xf numFmtId="164" fontId="1" fillId="0" borderId="9" xfId="29" applyNumberFormat="1" applyFont="1" applyFill="1" applyBorder="1" applyAlignment="1">
      <alignment horizontal="center"/>
    </xf>
    <xf numFmtId="3" fontId="1" fillId="0" borderId="0" xfId="1" applyNumberFormat="1" applyFont="1" applyFill="1" applyBorder="1" applyAlignment="1">
      <alignment horizontal="center"/>
    </xf>
    <xf numFmtId="0" fontId="5" fillId="0" borderId="0" xfId="11" applyFont="1" applyFill="1" applyBorder="1" applyAlignment="1">
      <alignment horizontal="right" wrapText="1"/>
    </xf>
    <xf numFmtId="0" fontId="1" fillId="0" borderId="0" xfId="0" applyFont="1" applyFill="1" applyBorder="1" applyAlignment="1">
      <alignment wrapText="1"/>
    </xf>
    <xf numFmtId="0" fontId="0" fillId="0" borderId="0" xfId="0"/>
    <xf numFmtId="3" fontId="1" fillId="0" borderId="0" xfId="0" applyNumberFormat="1" applyFont="1" applyFill="1" applyBorder="1"/>
    <xf numFmtId="3" fontId="4"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0" fontId="0" fillId="0" borderId="0" xfId="0" applyAlignment="1"/>
    <xf numFmtId="0" fontId="1" fillId="0" borderId="0" xfId="0" applyFont="1" applyAlignment="1">
      <alignment horizontal="left"/>
    </xf>
    <xf numFmtId="0" fontId="21" fillId="0" borderId="28" xfId="26" applyFont="1" applyFill="1" applyBorder="1" applyAlignment="1">
      <alignment horizontal="center" wrapText="1"/>
    </xf>
    <xf numFmtId="0" fontId="21" fillId="0" borderId="14" xfId="26" applyFont="1" applyFill="1" applyBorder="1" applyAlignment="1">
      <alignment horizontal="center"/>
    </xf>
    <xf numFmtId="0" fontId="1" fillId="0" borderId="0" xfId="0" applyFont="1" applyFill="1" applyAlignment="1">
      <alignment vertical="top" wrapText="1"/>
    </xf>
    <xf numFmtId="0" fontId="5" fillId="0" borderId="0" xfId="11" applyFont="1" applyFill="1" applyBorder="1" applyAlignment="1">
      <alignment horizontal="center" wrapText="1"/>
    </xf>
    <xf numFmtId="3" fontId="1" fillId="0" borderId="0" xfId="0" applyNumberFormat="1" applyFont="1" applyFill="1"/>
    <xf numFmtId="3" fontId="1" fillId="0" borderId="23" xfId="1" applyNumberFormat="1" applyFont="1" applyFill="1" applyBorder="1" applyAlignment="1">
      <alignment horizontal="center"/>
    </xf>
    <xf numFmtId="3" fontId="1" fillId="0" borderId="24" xfId="1" applyNumberFormat="1" applyFont="1" applyFill="1" applyBorder="1" applyAlignment="1">
      <alignment horizontal="center"/>
    </xf>
    <xf numFmtId="3" fontId="1" fillId="0" borderId="44" xfId="1" applyNumberFormat="1" applyFont="1" applyFill="1" applyBorder="1" applyAlignment="1">
      <alignment horizontal="center"/>
    </xf>
    <xf numFmtId="3" fontId="1" fillId="0" borderId="18" xfId="1" applyNumberFormat="1" applyFont="1" applyFill="1" applyBorder="1" applyAlignment="1">
      <alignment horizontal="center"/>
    </xf>
    <xf numFmtId="3" fontId="1" fillId="0" borderId="3" xfId="1" applyNumberFormat="1" applyFont="1" applyFill="1" applyBorder="1" applyAlignment="1">
      <alignment horizontal="center"/>
    </xf>
    <xf numFmtId="3" fontId="1" fillId="0" borderId="7" xfId="1" applyNumberFormat="1" applyFont="1" applyFill="1" applyBorder="1" applyAlignment="1">
      <alignment horizontal="center"/>
    </xf>
    <xf numFmtId="0" fontId="9" fillId="0" borderId="0" xfId="3" applyAlignment="1" applyProtection="1">
      <alignment wrapText="1"/>
    </xf>
    <xf numFmtId="0" fontId="35" fillId="0" borderId="0" xfId="0" applyFont="1" applyFill="1"/>
    <xf numFmtId="3" fontId="4" fillId="0" borderId="48" xfId="1" applyNumberFormat="1" applyFont="1" applyFill="1" applyBorder="1" applyAlignment="1">
      <alignment horizontal="center"/>
    </xf>
    <xf numFmtId="3" fontId="4" fillId="0" borderId="56" xfId="1" applyNumberFormat="1" applyFont="1" applyFill="1" applyBorder="1" applyAlignment="1">
      <alignment horizontal="center"/>
    </xf>
    <xf numFmtId="3" fontId="11" fillId="0" borderId="42" xfId="10" applyNumberFormat="1" applyFont="1" applyFill="1" applyBorder="1" applyAlignment="1">
      <alignment horizontal="center"/>
    </xf>
    <xf numFmtId="3" fontId="11" fillId="0" borderId="32" xfId="10" applyNumberFormat="1" applyFont="1" applyFill="1" applyBorder="1" applyAlignment="1">
      <alignment horizontal="center"/>
    </xf>
    <xf numFmtId="0" fontId="2" fillId="0" borderId="34" xfId="0" applyFont="1" applyFill="1" applyBorder="1" applyAlignment="1">
      <alignment horizontal="center" wrapText="1"/>
    </xf>
    <xf numFmtId="164" fontId="1" fillId="0" borderId="31" xfId="29" applyNumberFormat="1" applyFont="1" applyFill="1" applyBorder="1" applyAlignment="1">
      <alignment horizontal="center"/>
    </xf>
    <xf numFmtId="0" fontId="2" fillId="0" borderId="0" xfId="0" applyFont="1" applyFill="1" applyBorder="1" applyAlignment="1">
      <alignment horizontal="center"/>
    </xf>
    <xf numFmtId="164" fontId="2" fillId="0" borderId="0" xfId="29" applyNumberFormat="1" applyFont="1" applyFill="1" applyBorder="1" applyAlignment="1">
      <alignment horizontal="center"/>
    </xf>
    <xf numFmtId="0" fontId="2" fillId="0" borderId="0" xfId="0" applyFont="1" applyFill="1" applyBorder="1" applyAlignment="1">
      <alignment horizontal="center" wrapText="1"/>
    </xf>
    <xf numFmtId="3" fontId="1" fillId="0" borderId="0" xfId="1" applyNumberFormat="1" applyFont="1" applyFill="1" applyBorder="1" applyAlignment="1">
      <alignment horizontal="center" wrapText="1"/>
    </xf>
    <xf numFmtId="0" fontId="11" fillId="0" borderId="0" xfId="11" applyFont="1" applyFill="1" applyBorder="1" applyAlignment="1">
      <alignment horizontal="center" wrapText="1"/>
    </xf>
    <xf numFmtId="3" fontId="4" fillId="0" borderId="0" xfId="1" applyNumberFormat="1" applyFont="1" applyFill="1" applyBorder="1" applyAlignment="1">
      <alignment horizontal="center" wrapText="1"/>
    </xf>
    <xf numFmtId="3" fontId="1" fillId="0" borderId="0" xfId="0" applyNumberFormat="1" applyFont="1"/>
    <xf numFmtId="3" fontId="21" fillId="0" borderId="0" xfId="26" applyNumberFormat="1" applyFont="1" applyFill="1" applyBorder="1" applyAlignment="1">
      <alignment horizontal="center" wrapText="1"/>
    </xf>
    <xf numFmtId="0" fontId="21" fillId="0" borderId="10" xfId="26" applyFont="1" applyFill="1" applyBorder="1" applyAlignment="1">
      <alignment horizontal="center" wrapText="1"/>
    </xf>
    <xf numFmtId="0" fontId="1" fillId="0" borderId="18" xfId="0" applyFont="1" applyFill="1" applyBorder="1" applyAlignment="1">
      <alignment horizontal="center"/>
    </xf>
    <xf numFmtId="0" fontId="0" fillId="0" borderId="3" xfId="0" applyFill="1" applyBorder="1" applyAlignment="1">
      <alignment horizontal="center"/>
    </xf>
    <xf numFmtId="0" fontId="0" fillId="0" borderId="5" xfId="0" applyFill="1" applyBorder="1" applyAlignment="1">
      <alignment horizontal="center"/>
    </xf>
    <xf numFmtId="0" fontId="1" fillId="0" borderId="22" xfId="0" applyFont="1" applyFill="1" applyBorder="1" applyAlignment="1">
      <alignment horizontal="center"/>
    </xf>
    <xf numFmtId="0" fontId="0" fillId="0" borderId="21" xfId="0" applyFill="1" applyBorder="1" applyAlignment="1">
      <alignment horizontal="center"/>
    </xf>
    <xf numFmtId="0" fontId="0" fillId="0" borderId="9" xfId="0" applyFill="1" applyBorder="1" applyAlignment="1">
      <alignment horizontal="center"/>
    </xf>
    <xf numFmtId="0" fontId="22" fillId="0" borderId="0" xfId="19" applyFont="1" applyFill="1" applyBorder="1" applyAlignment="1">
      <alignment horizontal="center"/>
    </xf>
    <xf numFmtId="0" fontId="22" fillId="0" borderId="0" xfId="36" applyFont="1" applyFill="1" applyBorder="1" applyAlignment="1">
      <alignment horizontal="center"/>
    </xf>
    <xf numFmtId="0" fontId="36" fillId="0" borderId="0" xfId="37" applyFont="1" applyFill="1" applyBorder="1" applyAlignment="1">
      <alignment horizontal="right" wrapText="1"/>
    </xf>
    <xf numFmtId="0" fontId="37" fillId="0" borderId="0" xfId="37" applyFill="1" applyBorder="1"/>
    <xf numFmtId="0" fontId="1" fillId="2" borderId="0" xfId="0" applyFont="1" applyFill="1"/>
    <xf numFmtId="3" fontId="1" fillId="0" borderId="37" xfId="1" applyNumberFormat="1" applyFont="1" applyFill="1" applyBorder="1" applyAlignment="1">
      <alignment horizontal="center"/>
    </xf>
    <xf numFmtId="3" fontId="2" fillId="0" borderId="10" xfId="27" applyNumberFormat="1" applyFont="1" applyFill="1" applyBorder="1" applyAlignment="1">
      <alignment horizontal="center"/>
    </xf>
    <xf numFmtId="3" fontId="1" fillId="0" borderId="5" xfId="1" applyNumberFormat="1" applyFont="1" applyFill="1" applyBorder="1" applyAlignment="1">
      <alignment horizontal="center"/>
    </xf>
    <xf numFmtId="3" fontId="1" fillId="0" borderId="22" xfId="1" applyNumberFormat="1" applyFont="1" applyFill="1" applyBorder="1" applyAlignment="1">
      <alignment horizontal="center"/>
    </xf>
    <xf numFmtId="3" fontId="1" fillId="0" borderId="21" xfId="1" applyNumberFormat="1" applyFont="1" applyFill="1" applyBorder="1" applyAlignment="1">
      <alignment horizontal="center"/>
    </xf>
    <xf numFmtId="3" fontId="1" fillId="0" borderId="38" xfId="1" applyNumberFormat="1" applyFont="1" applyFill="1" applyBorder="1" applyAlignment="1">
      <alignment horizontal="center"/>
    </xf>
    <xf numFmtId="3" fontId="1" fillId="0" borderId="9" xfId="1" applyNumberFormat="1" applyFont="1" applyFill="1" applyBorder="1" applyAlignment="1">
      <alignment horizontal="center"/>
    </xf>
    <xf numFmtId="3" fontId="1" fillId="0" borderId="30" xfId="1" applyNumberFormat="1" applyFont="1" applyFill="1" applyBorder="1" applyAlignment="1">
      <alignment horizontal="center"/>
    </xf>
    <xf numFmtId="3" fontId="1" fillId="0" borderId="57" xfId="1" applyNumberFormat="1" applyFont="1" applyFill="1" applyBorder="1" applyAlignment="1">
      <alignment horizontal="center"/>
    </xf>
    <xf numFmtId="0" fontId="2" fillId="0" borderId="22" xfId="27" applyFont="1" applyFill="1" applyBorder="1" applyAlignment="1">
      <alignment horizontal="center" vertical="top" wrapText="1"/>
    </xf>
    <xf numFmtId="0" fontId="2" fillId="0" borderId="21" xfId="27" applyFont="1" applyFill="1" applyBorder="1" applyAlignment="1">
      <alignment horizontal="center" vertical="top" wrapText="1"/>
    </xf>
    <xf numFmtId="0" fontId="2" fillId="0" borderId="9" xfId="27" applyFont="1" applyFill="1" applyBorder="1" applyAlignment="1">
      <alignment horizontal="center" vertical="top" wrapText="1"/>
    </xf>
    <xf numFmtId="0" fontId="38" fillId="3" borderId="4" xfId="38" applyFont="1" applyFill="1" applyBorder="1" applyAlignment="1">
      <alignment horizontal="center"/>
    </xf>
    <xf numFmtId="0" fontId="38" fillId="0" borderId="1" xfId="38" applyFont="1" applyFill="1" applyBorder="1" applyAlignment="1">
      <alignment horizontal="right" wrapText="1"/>
    </xf>
    <xf numFmtId="0" fontId="39" fillId="0" borderId="0" xfId="38"/>
    <xf numFmtId="0" fontId="38" fillId="3" borderId="4" xfId="39" applyFont="1" applyFill="1" applyBorder="1" applyAlignment="1">
      <alignment horizontal="center"/>
    </xf>
    <xf numFmtId="0" fontId="38" fillId="0" borderId="1" xfId="39" applyFont="1" applyFill="1" applyBorder="1" applyAlignment="1">
      <alignment horizontal="right" wrapText="1"/>
    </xf>
    <xf numFmtId="0" fontId="39" fillId="0" borderId="0" xfId="39"/>
    <xf numFmtId="10" fontId="4" fillId="0" borderId="0" xfId="27" applyNumberFormat="1" applyFont="1" applyFill="1"/>
    <xf numFmtId="0" fontId="2" fillId="0" borderId="38" xfId="27" applyFont="1" applyFill="1" applyBorder="1" applyAlignment="1">
      <alignment horizontal="center" vertical="top" wrapText="1"/>
    </xf>
    <xf numFmtId="3" fontId="2" fillId="0" borderId="12" xfId="27" applyNumberFormat="1" applyFont="1" applyFill="1" applyBorder="1" applyAlignment="1">
      <alignment horizontal="center"/>
    </xf>
    <xf numFmtId="0" fontId="2" fillId="0" borderId="35" xfId="27" applyFont="1" applyFill="1" applyBorder="1" applyAlignment="1">
      <alignment horizontal="center" vertical="top" wrapText="1"/>
    </xf>
    <xf numFmtId="1" fontId="5" fillId="0" borderId="33" xfId="9" applyNumberFormat="1" applyFont="1" applyFill="1" applyBorder="1" applyAlignment="1">
      <alignment horizontal="center" wrapText="1"/>
    </xf>
    <xf numFmtId="1" fontId="5" fillId="0" borderId="7" xfId="9" applyNumberFormat="1" applyFont="1" applyFill="1" applyBorder="1" applyAlignment="1">
      <alignment horizontal="center" wrapText="1"/>
    </xf>
    <xf numFmtId="1" fontId="5" fillId="0" borderId="46" xfId="9" applyNumberFormat="1" applyFont="1" applyFill="1" applyBorder="1" applyAlignment="1">
      <alignment horizontal="center" wrapText="1"/>
    </xf>
    <xf numFmtId="3" fontId="2" fillId="0" borderId="40" xfId="27" applyNumberFormat="1" applyFont="1" applyFill="1" applyBorder="1" applyAlignment="1">
      <alignment horizontal="center"/>
    </xf>
    <xf numFmtId="3" fontId="1" fillId="0" borderId="8" xfId="1" applyNumberFormat="1" applyFont="1" applyFill="1" applyBorder="1" applyAlignment="1">
      <alignment horizontal="center"/>
    </xf>
    <xf numFmtId="1" fontId="5" fillId="0" borderId="26" xfId="9" applyNumberFormat="1" applyFont="1" applyFill="1" applyBorder="1" applyAlignment="1">
      <alignment horizontal="center" wrapText="1"/>
    </xf>
    <xf numFmtId="1" fontId="5" fillId="0" borderId="2" xfId="9" applyNumberFormat="1" applyFont="1" applyFill="1" applyBorder="1" applyAlignment="1">
      <alignment horizontal="center" wrapText="1"/>
    </xf>
    <xf numFmtId="1" fontId="5" fillId="0" borderId="49" xfId="9" applyNumberFormat="1" applyFont="1" applyFill="1" applyBorder="1" applyAlignment="1">
      <alignment horizontal="center" wrapText="1"/>
    </xf>
    <xf numFmtId="0" fontId="2" fillId="0" borderId="34" xfId="27" applyFont="1" applyFill="1" applyBorder="1" applyAlignment="1">
      <alignment horizontal="center" vertical="top" wrapText="1"/>
    </xf>
    <xf numFmtId="0" fontId="2" fillId="0" borderId="43" xfId="27" applyFont="1" applyFill="1" applyBorder="1" applyAlignment="1">
      <alignment horizontal="center" vertical="top" wrapText="1"/>
    </xf>
    <xf numFmtId="0" fontId="2" fillId="0" borderId="19" xfId="27" applyFont="1" applyFill="1" applyBorder="1" applyAlignment="1">
      <alignment horizontal="center" vertical="top" wrapText="1"/>
    </xf>
    <xf numFmtId="0" fontId="2" fillId="0" borderId="11" xfId="27" applyFont="1" applyFill="1" applyBorder="1" applyAlignment="1">
      <alignment horizontal="center" vertical="top" wrapText="1"/>
    </xf>
    <xf numFmtId="0" fontId="2" fillId="0" borderId="20" xfId="27" applyFont="1" applyFill="1" applyBorder="1" applyAlignment="1">
      <alignment horizontal="center" vertical="top" wrapText="1"/>
    </xf>
    <xf numFmtId="3" fontId="2" fillId="0" borderId="41" xfId="27" applyNumberFormat="1" applyFont="1" applyFill="1" applyBorder="1" applyAlignment="1">
      <alignment horizontal="center"/>
    </xf>
    <xf numFmtId="3" fontId="2" fillId="0" borderId="60" xfId="27" applyNumberFormat="1" applyFont="1" applyFill="1" applyBorder="1" applyAlignment="1">
      <alignment horizontal="center"/>
    </xf>
    <xf numFmtId="3" fontId="2" fillId="0" borderId="39" xfId="27" applyNumberFormat="1" applyFont="1" applyFill="1" applyBorder="1" applyAlignment="1">
      <alignment horizontal="center"/>
    </xf>
    <xf numFmtId="164" fontId="1" fillId="0" borderId="37" xfId="29" applyNumberFormat="1" applyFont="1" applyFill="1" applyBorder="1" applyAlignment="1">
      <alignment horizontal="center"/>
    </xf>
    <xf numFmtId="3" fontId="2" fillId="0" borderId="41" xfId="1" applyNumberFormat="1" applyFont="1" applyFill="1" applyBorder="1" applyAlignment="1">
      <alignment horizontal="center"/>
    </xf>
    <xf numFmtId="3" fontId="2" fillId="0" borderId="39" xfId="1" applyNumberFormat="1" applyFont="1" applyFill="1" applyBorder="1" applyAlignment="1">
      <alignment horizontal="center"/>
    </xf>
    <xf numFmtId="164" fontId="2" fillId="0" borderId="40" xfId="29" applyNumberFormat="1" applyFont="1" applyFill="1" applyBorder="1" applyAlignment="1">
      <alignment horizontal="center"/>
    </xf>
    <xf numFmtId="3" fontId="5" fillId="0" borderId="22" xfId="14" applyNumberFormat="1" applyFont="1" applyFill="1" applyBorder="1" applyAlignment="1">
      <alignment horizontal="center" wrapText="1"/>
    </xf>
    <xf numFmtId="3" fontId="5" fillId="0" borderId="21" xfId="14" applyNumberFormat="1" applyFont="1" applyFill="1" applyBorder="1" applyAlignment="1">
      <alignment horizontal="center" wrapText="1"/>
    </xf>
    <xf numFmtId="3" fontId="1" fillId="0" borderId="58" xfId="1" applyNumberFormat="1" applyFont="1" applyFill="1" applyBorder="1" applyAlignment="1">
      <alignment horizontal="center"/>
    </xf>
    <xf numFmtId="3" fontId="1" fillId="0" borderId="36" xfId="1" applyNumberFormat="1" applyFont="1" applyFill="1" applyBorder="1" applyAlignment="1">
      <alignment horizontal="center"/>
    </xf>
    <xf numFmtId="0" fontId="2" fillId="5" borderId="12" xfId="0" applyFont="1" applyFill="1" applyBorder="1" applyAlignment="1">
      <alignment horizontal="center"/>
    </xf>
    <xf numFmtId="3" fontId="2" fillId="5" borderId="28" xfId="1" applyNumberFormat="1" applyFont="1" applyFill="1" applyBorder="1" applyAlignment="1">
      <alignment horizontal="center"/>
    </xf>
    <xf numFmtId="3" fontId="2" fillId="5" borderId="14" xfId="1" applyNumberFormat="1" applyFont="1" applyFill="1" applyBorder="1" applyAlignment="1">
      <alignment horizontal="center"/>
    </xf>
    <xf numFmtId="164" fontId="2" fillId="5" borderId="10" xfId="29" applyNumberFormat="1" applyFont="1" applyFill="1" applyBorder="1" applyAlignment="1">
      <alignment horizontal="center"/>
    </xf>
    <xf numFmtId="0" fontId="2" fillId="5" borderId="28" xfId="0" applyFont="1" applyFill="1" applyBorder="1" applyAlignment="1">
      <alignment horizontal="center" wrapText="1"/>
    </xf>
    <xf numFmtId="0" fontId="2" fillId="5" borderId="14" xfId="0" applyFont="1" applyFill="1" applyBorder="1" applyAlignment="1">
      <alignment horizontal="center" wrapText="1"/>
    </xf>
    <xf numFmtId="0" fontId="2" fillId="5" borderId="10" xfId="0" applyFont="1" applyFill="1" applyBorder="1" applyAlignment="1">
      <alignment horizontal="center" wrapText="1"/>
    </xf>
    <xf numFmtId="3" fontId="2" fillId="5" borderId="39" xfId="1" applyNumberFormat="1" applyFont="1" applyFill="1" applyBorder="1" applyAlignment="1">
      <alignment horizontal="center"/>
    </xf>
    <xf numFmtId="164" fontId="2" fillId="5" borderId="40" xfId="29" applyNumberFormat="1" applyFont="1" applyFill="1" applyBorder="1" applyAlignment="1">
      <alignment horizontal="center"/>
    </xf>
    <xf numFmtId="3" fontId="2" fillId="5" borderId="41" xfId="1" applyNumberFormat="1" applyFont="1" applyFill="1" applyBorder="1" applyAlignment="1">
      <alignment horizontal="center"/>
    </xf>
    <xf numFmtId="0" fontId="2" fillId="5" borderId="12" xfId="27" applyFont="1" applyFill="1" applyBorder="1" applyAlignment="1">
      <alignment horizontal="center"/>
    </xf>
    <xf numFmtId="3" fontId="2" fillId="5" borderId="13" xfId="27" applyNumberFormat="1" applyFont="1" applyFill="1" applyBorder="1" applyAlignment="1">
      <alignment horizontal="center"/>
    </xf>
    <xf numFmtId="0" fontId="4" fillId="5" borderId="0" xfId="0" applyFont="1" applyFill="1"/>
    <xf numFmtId="0" fontId="2" fillId="5" borderId="19" xfId="0" applyFont="1" applyFill="1" applyBorder="1" applyAlignment="1">
      <alignment horizontal="center" wrapText="1"/>
    </xf>
    <xf numFmtId="0" fontId="2" fillId="5" borderId="11" xfId="0" applyFont="1" applyFill="1" applyBorder="1" applyAlignment="1">
      <alignment horizontal="center" wrapText="1"/>
    </xf>
    <xf numFmtId="0" fontId="2" fillId="5" borderId="20" xfId="0" applyFont="1" applyFill="1" applyBorder="1" applyAlignment="1">
      <alignment horizontal="center" wrapText="1"/>
    </xf>
    <xf numFmtId="0" fontId="2" fillId="5" borderId="34" xfId="0" applyFont="1" applyFill="1" applyBorder="1" applyAlignment="1">
      <alignment horizontal="center" wrapText="1"/>
    </xf>
    <xf numFmtId="0" fontId="2" fillId="5" borderId="35" xfId="0" applyFont="1" applyFill="1" applyBorder="1" applyAlignment="1">
      <alignment horizontal="center" wrapText="1"/>
    </xf>
    <xf numFmtId="0" fontId="2" fillId="5" borderId="21" xfId="0" applyFont="1" applyFill="1" applyBorder="1" applyAlignment="1">
      <alignment horizontal="center" wrapText="1"/>
    </xf>
    <xf numFmtId="0" fontId="2" fillId="5" borderId="9" xfId="0" applyFont="1" applyFill="1" applyBorder="1" applyAlignment="1">
      <alignment horizontal="center" wrapText="1"/>
    </xf>
    <xf numFmtId="0" fontId="2" fillId="5" borderId="6" xfId="0" applyFont="1" applyFill="1" applyBorder="1" applyAlignment="1">
      <alignment horizontal="center"/>
    </xf>
    <xf numFmtId="3" fontId="2" fillId="5" borderId="13" xfId="1" applyNumberFormat="1" applyFont="1" applyFill="1" applyBorder="1" applyAlignment="1">
      <alignment horizontal="center"/>
    </xf>
    <xf numFmtId="3" fontId="2" fillId="5" borderId="60" xfId="1" applyNumberFormat="1" applyFont="1" applyFill="1" applyBorder="1" applyAlignment="1">
      <alignment horizontal="center"/>
    </xf>
    <xf numFmtId="164" fontId="2" fillId="4" borderId="40" xfId="29" applyNumberFormat="1" applyFont="1" applyFill="1" applyBorder="1" applyAlignment="1">
      <alignment horizontal="center"/>
    </xf>
    <xf numFmtId="164" fontId="2" fillId="4" borderId="10" xfId="29" applyNumberFormat="1" applyFont="1" applyFill="1" applyBorder="1" applyAlignment="1">
      <alignment horizontal="center"/>
    </xf>
    <xf numFmtId="3" fontId="5" fillId="0" borderId="42" xfId="14" applyNumberFormat="1" applyFont="1" applyFill="1" applyBorder="1" applyAlignment="1">
      <alignment horizontal="center" wrapText="1"/>
    </xf>
    <xf numFmtId="3" fontId="5" fillId="0" borderId="32" xfId="14" applyNumberFormat="1" applyFont="1" applyFill="1" applyBorder="1" applyAlignment="1">
      <alignment horizontal="center" wrapText="1"/>
    </xf>
    <xf numFmtId="3" fontId="5" fillId="0" borderId="35" xfId="14" applyNumberFormat="1" applyFont="1" applyFill="1" applyBorder="1" applyAlignment="1">
      <alignment horizontal="center" wrapText="1"/>
    </xf>
    <xf numFmtId="164" fontId="1" fillId="0" borderId="36" xfId="29" applyNumberFormat="1" applyFont="1" applyFill="1" applyBorder="1" applyAlignment="1">
      <alignment horizontal="center"/>
    </xf>
    <xf numFmtId="164" fontId="1" fillId="0" borderId="38" xfId="29" applyNumberFormat="1" applyFont="1" applyFill="1" applyBorder="1" applyAlignment="1">
      <alignment horizontal="center"/>
    </xf>
    <xf numFmtId="3" fontId="5" fillId="0" borderId="29" xfId="14" applyNumberFormat="1" applyFont="1" applyFill="1" applyBorder="1" applyAlignment="1">
      <alignment horizontal="center" wrapText="1"/>
    </xf>
    <xf numFmtId="3" fontId="5" fillId="0" borderId="30" xfId="14" applyNumberFormat="1" applyFont="1" applyFill="1" applyBorder="1" applyAlignment="1">
      <alignment horizontal="center" wrapText="1"/>
    </xf>
    <xf numFmtId="0" fontId="2" fillId="0" borderId="25" xfId="0" applyFont="1" applyFill="1" applyBorder="1" applyAlignment="1">
      <alignment horizontal="center" wrapText="1"/>
    </xf>
    <xf numFmtId="0" fontId="2" fillId="5" borderId="22" xfId="0" applyFont="1" applyFill="1" applyBorder="1" applyAlignment="1">
      <alignment horizontal="center" wrapText="1"/>
    </xf>
    <xf numFmtId="0" fontId="22" fillId="3" borderId="4" xfId="41" applyFont="1" applyFill="1" applyBorder="1" applyAlignment="1">
      <alignment horizontal="center"/>
    </xf>
    <xf numFmtId="0" fontId="22" fillId="0" borderId="1" xfId="41" applyFont="1" applyFill="1" applyBorder="1" applyAlignment="1">
      <alignment horizontal="right" wrapText="1"/>
    </xf>
    <xf numFmtId="0" fontId="5" fillId="0" borderId="0" xfId="41"/>
    <xf numFmtId="0" fontId="41" fillId="3" borderId="4" xfId="42" applyFont="1" applyFill="1" applyBorder="1" applyAlignment="1">
      <alignment horizontal="center"/>
    </xf>
    <xf numFmtId="0" fontId="41" fillId="0" borderId="1" xfId="42" applyFont="1" applyFill="1" applyBorder="1" applyAlignment="1">
      <alignment horizontal="right" wrapText="1"/>
    </xf>
    <xf numFmtId="0" fontId="40" fillId="0" borderId="0" xfId="42"/>
    <xf numFmtId="0" fontId="2" fillId="5" borderId="51" xfId="0" applyFont="1" applyFill="1" applyBorder="1" applyAlignment="1">
      <alignment horizontal="center"/>
    </xf>
    <xf numFmtId="0" fontId="41" fillId="3" borderId="4" xfId="43" applyFont="1" applyFill="1" applyBorder="1" applyAlignment="1">
      <alignment horizontal="center"/>
    </xf>
    <xf numFmtId="0" fontId="41" fillId="0" borderId="1" xfId="43" applyFont="1" applyFill="1" applyBorder="1" applyAlignment="1">
      <alignment horizontal="right" wrapText="1"/>
    </xf>
    <xf numFmtId="0" fontId="40" fillId="0" borderId="0" xfId="43"/>
    <xf numFmtId="10" fontId="2" fillId="0" borderId="40" xfId="29" applyNumberFormat="1" applyFont="1" applyFill="1" applyBorder="1" applyAlignment="1">
      <alignment horizontal="center"/>
    </xf>
    <xf numFmtId="10" fontId="2" fillId="0" borderId="0" xfId="29" applyNumberFormat="1" applyFont="1" applyFill="1" applyBorder="1" applyAlignment="1">
      <alignment horizontal="center"/>
    </xf>
    <xf numFmtId="3" fontId="22" fillId="0" borderId="0" xfId="19" applyNumberFormat="1" applyFont="1" applyFill="1" applyBorder="1" applyAlignment="1">
      <alignment horizontal="center"/>
    </xf>
    <xf numFmtId="3" fontId="4" fillId="0" borderId="0" xfId="0" applyNumberFormat="1" applyFont="1" applyFill="1" applyBorder="1"/>
    <xf numFmtId="10" fontId="2" fillId="5" borderId="10" xfId="29" applyNumberFormat="1" applyFont="1" applyFill="1" applyBorder="1" applyAlignment="1">
      <alignment horizontal="center"/>
    </xf>
    <xf numFmtId="10" fontId="2" fillId="5" borderId="40" xfId="29" applyNumberFormat="1" applyFont="1" applyFill="1" applyBorder="1" applyAlignment="1">
      <alignment horizontal="center"/>
    </xf>
    <xf numFmtId="0" fontId="0" fillId="2" borderId="0" xfId="0" applyFill="1"/>
    <xf numFmtId="0" fontId="41" fillId="0" borderId="0" xfId="43" applyFont="1" applyFill="1" applyBorder="1" applyAlignment="1">
      <alignment horizontal="right" wrapText="1"/>
    </xf>
    <xf numFmtId="0" fontId="41" fillId="0" borderId="0" xfId="43" applyFont="1" applyFill="1" applyBorder="1" applyAlignment="1">
      <alignment horizontal="center"/>
    </xf>
    <xf numFmtId="0" fontId="41" fillId="0" borderId="0" xfId="44" applyFont="1" applyFill="1" applyBorder="1" applyAlignment="1">
      <alignment horizontal="center"/>
    </xf>
    <xf numFmtId="0" fontId="41" fillId="0" borderId="0" xfId="44" applyFont="1" applyFill="1" applyBorder="1" applyAlignment="1">
      <alignment horizontal="right" wrapText="1"/>
    </xf>
    <xf numFmtId="0" fontId="40" fillId="0" borderId="0" xfId="44" applyFill="1" applyBorder="1"/>
    <xf numFmtId="0" fontId="38" fillId="0" borderId="0" xfId="40" applyFont="1" applyFill="1" applyBorder="1" applyAlignment="1">
      <alignment horizontal="right" wrapText="1"/>
    </xf>
    <xf numFmtId="0" fontId="38" fillId="0" borderId="0" xfId="40" applyFont="1" applyFill="1" applyBorder="1" applyAlignment="1">
      <alignment horizontal="center"/>
    </xf>
    <xf numFmtId="0" fontId="39" fillId="0" borderId="0" xfId="40" applyFill="1" applyBorder="1"/>
    <xf numFmtId="0" fontId="41" fillId="0" borderId="0" xfId="45" applyFont="1" applyFill="1" applyBorder="1" applyAlignment="1">
      <alignment horizontal="right" wrapText="1"/>
    </xf>
    <xf numFmtId="0" fontId="41" fillId="0" borderId="0" xfId="45" applyFont="1" applyFill="1" applyBorder="1" applyAlignment="1">
      <alignment horizontal="center"/>
    </xf>
    <xf numFmtId="0" fontId="40" fillId="0" borderId="0" xfId="45" applyFill="1" applyBorder="1"/>
    <xf numFmtId="164" fontId="0" fillId="0" borderId="0" xfId="29" applyNumberFormat="1" applyFont="1" applyFill="1"/>
    <xf numFmtId="0" fontId="9" fillId="0" borderId="0" xfId="3" applyAlignment="1" applyProtection="1">
      <alignment wrapText="1"/>
    </xf>
    <xf numFmtId="0" fontId="4" fillId="0" borderId="0" xfId="0" applyFont="1" applyAlignment="1">
      <alignment horizontal="center" wrapText="1"/>
    </xf>
    <xf numFmtId="0" fontId="2" fillId="0" borderId="0" xfId="0" applyFont="1" applyFill="1" applyAlignment="1">
      <alignment wrapText="1"/>
    </xf>
    <xf numFmtId="0" fontId="1" fillId="0" borderId="0" xfId="27" applyFont="1" applyFill="1" applyAlignment="1">
      <alignment horizontal="left" vertical="top" wrapText="1"/>
    </xf>
    <xf numFmtId="0" fontId="2" fillId="0" borderId="44" xfId="27" applyFont="1" applyFill="1" applyBorder="1" applyAlignment="1">
      <alignment horizontal="center" wrapText="1"/>
    </xf>
    <xf numFmtId="0" fontId="2" fillId="0" borderId="46" xfId="27" applyFont="1" applyFill="1" applyBorder="1" applyAlignment="1">
      <alignment horizontal="center" wrapText="1"/>
    </xf>
    <xf numFmtId="0" fontId="2" fillId="0" borderId="48" xfId="27" applyFont="1" applyFill="1" applyBorder="1" applyAlignment="1">
      <alignment horizontal="center" vertical="center" wrapText="1"/>
    </xf>
    <xf numFmtId="0" fontId="2" fillId="0" borderId="54" xfId="27" applyFont="1" applyFill="1" applyBorder="1" applyAlignment="1">
      <alignment horizontal="center" vertical="center" wrapText="1"/>
    </xf>
    <xf numFmtId="0" fontId="2" fillId="0" borderId="45" xfId="27" applyFont="1" applyFill="1" applyBorder="1" applyAlignment="1">
      <alignment horizontal="center"/>
    </xf>
    <xf numFmtId="0" fontId="2" fillId="0" borderId="52" xfId="27" applyFont="1" applyFill="1" applyBorder="1" applyAlignment="1">
      <alignment horizontal="center"/>
    </xf>
    <xf numFmtId="0" fontId="2" fillId="0" borderId="48" xfId="27" applyFont="1" applyFill="1" applyBorder="1" applyAlignment="1">
      <alignment horizontal="center"/>
    </xf>
    <xf numFmtId="0" fontId="2" fillId="0" borderId="0" xfId="27" applyFont="1" applyFill="1" applyAlignment="1">
      <alignment horizontal="left" vertical="top" wrapText="1"/>
    </xf>
    <xf numFmtId="0" fontId="2" fillId="0" borderId="50" xfId="27" applyFont="1" applyFill="1" applyBorder="1" applyAlignment="1">
      <alignment horizontal="center" vertical="center" wrapText="1"/>
    </xf>
    <xf numFmtId="0" fontId="2" fillId="0" borderId="59" xfId="27" applyFont="1" applyFill="1" applyBorder="1" applyAlignment="1">
      <alignment horizontal="center" vertical="center" wrapText="1"/>
    </xf>
    <xf numFmtId="0" fontId="1" fillId="0" borderId="0" xfId="0" applyFont="1" applyFill="1" applyAlignment="1">
      <alignment horizontal="left" wrapText="1"/>
    </xf>
    <xf numFmtId="0" fontId="2" fillId="0" borderId="50" xfId="0" applyFont="1" applyFill="1" applyBorder="1" applyAlignment="1">
      <alignment horizontal="center" wrapText="1"/>
    </xf>
    <xf numFmtId="0" fontId="2" fillId="0" borderId="51" xfId="0" applyFont="1" applyFill="1" applyBorder="1" applyAlignment="1">
      <alignment horizontal="center" wrapText="1"/>
    </xf>
    <xf numFmtId="0" fontId="2" fillId="0" borderId="6" xfId="0" applyFont="1" applyFill="1" applyBorder="1" applyAlignment="1">
      <alignment horizontal="center" vertical="top" wrapText="1"/>
    </xf>
    <xf numFmtId="0" fontId="2" fillId="0" borderId="53" xfId="0" applyFont="1" applyFill="1" applyBorder="1" applyAlignment="1">
      <alignment horizontal="center" vertical="top" wrapText="1"/>
    </xf>
    <xf numFmtId="0" fontId="2" fillId="0" borderId="47" xfId="0" applyFont="1" applyFill="1" applyBorder="1" applyAlignment="1">
      <alignment horizontal="center" vertical="top" wrapText="1"/>
    </xf>
    <xf numFmtId="0" fontId="1" fillId="0" borderId="0" xfId="27" applyFont="1" applyFill="1" applyAlignment="1">
      <alignment horizontal="left" wrapText="1"/>
    </xf>
    <xf numFmtId="0" fontId="4" fillId="0" borderId="0" xfId="27" applyFont="1" applyFill="1" applyAlignment="1">
      <alignment horizontal="left" wrapText="1"/>
    </xf>
    <xf numFmtId="0" fontId="2" fillId="0" borderId="50" xfId="27" applyFont="1" applyFill="1" applyBorder="1" applyAlignment="1">
      <alignment horizontal="center" wrapText="1"/>
    </xf>
    <xf numFmtId="0" fontId="2" fillId="0" borderId="55" xfId="27" applyFont="1" applyFill="1" applyBorder="1" applyAlignment="1">
      <alignment horizontal="center" wrapText="1"/>
    </xf>
    <xf numFmtId="0" fontId="2" fillId="0" borderId="45" xfId="0" applyFont="1" applyFill="1" applyBorder="1" applyAlignment="1">
      <alignment horizontal="center" vertical="top" wrapText="1"/>
    </xf>
    <xf numFmtId="0" fontId="2" fillId="0" borderId="52" xfId="0" applyFont="1" applyFill="1" applyBorder="1" applyAlignment="1">
      <alignment horizontal="center" vertical="top" wrapText="1"/>
    </xf>
    <xf numFmtId="0" fontId="2" fillId="0" borderId="48" xfId="0" applyFont="1" applyFill="1" applyBorder="1" applyAlignment="1">
      <alignment horizontal="center" vertical="top" wrapText="1"/>
    </xf>
    <xf numFmtId="0" fontId="6" fillId="0" borderId="0" xfId="0" applyFont="1" applyFill="1" applyAlignment="1">
      <alignment horizontal="left" vertical="top" wrapText="1"/>
    </xf>
    <xf numFmtId="0" fontId="2" fillId="0" borderId="0" xfId="0" applyFont="1" applyFill="1" applyBorder="1" applyAlignment="1">
      <alignment horizontal="center" vertical="top" wrapText="1"/>
    </xf>
    <xf numFmtId="0" fontId="2" fillId="0" borderId="42"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44" xfId="0" applyFont="1" applyFill="1" applyBorder="1" applyAlignment="1">
      <alignment horizontal="center" wrapText="1"/>
    </xf>
    <xf numFmtId="0" fontId="2" fillId="0" borderId="46" xfId="0" applyFont="1" applyFill="1" applyBorder="1" applyAlignment="1">
      <alignment horizontal="center" wrapText="1"/>
    </xf>
    <xf numFmtId="0" fontId="2" fillId="5" borderId="23" xfId="0" applyFont="1" applyFill="1" applyBorder="1" applyAlignment="1">
      <alignment horizontal="center" vertical="top" wrapText="1"/>
    </xf>
    <xf numFmtId="0" fontId="2" fillId="5" borderId="24" xfId="0" applyFont="1" applyFill="1" applyBorder="1" applyAlignment="1">
      <alignment horizontal="center" vertical="top" wrapText="1"/>
    </xf>
    <xf numFmtId="0" fontId="2" fillId="5" borderId="8" xfId="0" applyFont="1" applyFill="1" applyBorder="1" applyAlignment="1">
      <alignment horizontal="center" vertical="top" wrapText="1"/>
    </xf>
    <xf numFmtId="0" fontId="2" fillId="5" borderId="42" xfId="0" applyFont="1" applyFill="1" applyBorder="1" applyAlignment="1">
      <alignment horizontal="center" vertical="top" wrapText="1"/>
    </xf>
    <xf numFmtId="0" fontId="2" fillId="0" borderId="0" xfId="0" applyFont="1" applyFill="1" applyBorder="1" applyAlignment="1">
      <alignment horizontal="center" wrapText="1"/>
    </xf>
    <xf numFmtId="0" fontId="7" fillId="0" borderId="0" xfId="0" applyFont="1" applyFill="1" applyAlignment="1">
      <alignment horizontal="left" wrapText="1"/>
    </xf>
    <xf numFmtId="0" fontId="7" fillId="0" borderId="0" xfId="0" applyFont="1" applyFill="1" applyAlignment="1">
      <alignment wrapText="1"/>
    </xf>
    <xf numFmtId="0" fontId="6" fillId="0" borderId="0" xfId="0" applyFont="1" applyFill="1" applyAlignment="1">
      <alignment horizontal="center" wrapText="1"/>
    </xf>
    <xf numFmtId="0" fontId="6" fillId="0" borderId="0" xfId="0" applyFont="1" applyFill="1" applyAlignment="1">
      <alignment wrapText="1"/>
    </xf>
    <xf numFmtId="0" fontId="2" fillId="0" borderId="2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6" fillId="0" borderId="0" xfId="0" applyFont="1" applyFill="1" applyAlignment="1">
      <alignment horizontal="left" wrapText="1"/>
    </xf>
    <xf numFmtId="0" fontId="2" fillId="0" borderId="45" xfId="0" applyFont="1" applyFill="1" applyBorder="1" applyAlignment="1">
      <alignment horizontal="center" wrapText="1"/>
    </xf>
    <xf numFmtId="0" fontId="2" fillId="0" borderId="49" xfId="0" applyFont="1" applyFill="1" applyBorder="1" applyAlignment="1">
      <alignment horizontal="center" wrapText="1"/>
    </xf>
    <xf numFmtId="0" fontId="2" fillId="0" borderId="15" xfId="0" applyFont="1" applyFill="1" applyBorder="1" applyAlignment="1">
      <alignment horizontal="center" vertical="top" wrapText="1"/>
    </xf>
    <xf numFmtId="0" fontId="2" fillId="5" borderId="50" xfId="0" applyFont="1" applyFill="1" applyBorder="1" applyAlignment="1">
      <alignment horizontal="center" wrapText="1"/>
    </xf>
    <xf numFmtId="0" fontId="2" fillId="5" borderId="51" xfId="0" applyFont="1" applyFill="1" applyBorder="1" applyAlignment="1">
      <alignment horizontal="center" wrapText="1"/>
    </xf>
    <xf numFmtId="0" fontId="2" fillId="0" borderId="28"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3" xfId="0" applyFont="1" applyFill="1" applyBorder="1" applyAlignment="1">
      <alignment horizontal="center" vertical="top" wrapText="1"/>
    </xf>
    <xf numFmtId="0" fontId="2" fillId="5" borderId="44" xfId="0" applyFont="1" applyFill="1" applyBorder="1" applyAlignment="1">
      <alignment horizontal="center" wrapText="1"/>
    </xf>
    <xf numFmtId="0" fontId="2" fillId="5" borderId="46" xfId="0" applyFont="1" applyFill="1" applyBorder="1" applyAlignment="1">
      <alignment horizontal="center" wrapText="1"/>
    </xf>
    <xf numFmtId="0" fontId="2" fillId="5" borderId="28" xfId="0" applyFont="1" applyFill="1" applyBorder="1" applyAlignment="1">
      <alignment horizontal="center" vertical="top" wrapText="1"/>
    </xf>
    <xf numFmtId="0" fontId="2" fillId="5" borderId="14" xfId="0" applyFont="1" applyFill="1" applyBorder="1" applyAlignment="1">
      <alignment horizontal="center" vertical="top" wrapText="1"/>
    </xf>
    <xf numFmtId="0" fontId="2" fillId="5" borderId="10" xfId="0" applyFont="1" applyFill="1" applyBorder="1" applyAlignment="1">
      <alignment horizontal="center" vertical="top" wrapText="1"/>
    </xf>
    <xf numFmtId="0" fontId="3" fillId="0" borderId="0" xfId="0" applyFont="1" applyFill="1" applyAlignment="1">
      <alignment horizontal="left" wrapText="1"/>
    </xf>
    <xf numFmtId="0" fontId="2" fillId="5" borderId="45" xfId="0" applyFont="1" applyFill="1" applyBorder="1" applyAlignment="1">
      <alignment horizontal="center" wrapText="1"/>
    </xf>
    <xf numFmtId="0" fontId="2" fillId="5" borderId="49" xfId="0" applyFont="1" applyFill="1" applyBorder="1" applyAlignment="1">
      <alignment horizontal="center" wrapText="1"/>
    </xf>
    <xf numFmtId="0" fontId="2" fillId="0" borderId="27" xfId="0" applyFont="1" applyFill="1" applyBorder="1" applyAlignment="1">
      <alignment horizontal="center" wrapText="1"/>
    </xf>
    <xf numFmtId="0" fontId="3" fillId="0" borderId="0" xfId="0" applyFont="1" applyAlignment="1">
      <alignment horizontal="left" wrapText="1"/>
    </xf>
  </cellXfs>
  <cellStyles count="46">
    <cellStyle name="Comma" xfId="1" builtinId="3"/>
    <cellStyle name="Comma 2" xfId="2" xr:uid="{00000000-0005-0000-0000-000001000000}"/>
    <cellStyle name="Hyperlink" xfId="3" builtinId="8"/>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 name="Normal_(1) Tests" xfId="8" xr:uid="{00000000-0005-0000-0000-000008000000}"/>
    <cellStyle name="Normal_(1) VINs with diesel" xfId="9" xr:uid="{00000000-0005-0000-0000-000009000000}"/>
    <cellStyle name="Normal_(2)(Diesel)" xfId="10" xr:uid="{00000000-0005-0000-0000-00000A000000}"/>
    <cellStyle name="Normal_(2)(i) MA31" xfId="11" xr:uid="{00000000-0005-0000-0000-00000B000000}"/>
    <cellStyle name="Normal_(2)(i) OBD" xfId="12" xr:uid="{00000000-0005-0000-0000-00000C000000}"/>
    <cellStyle name="Normal_(2)(i) OBD_1" xfId="13" xr:uid="{00000000-0005-0000-0000-00000D000000}"/>
    <cellStyle name="Normal_(2)(i) OBD_2" xfId="14" xr:uid="{00000000-0005-0000-0000-00000E000000}"/>
    <cellStyle name="Normal_(2)(ii) OBD_1" xfId="15" xr:uid="{00000000-0005-0000-0000-00000F000000}"/>
    <cellStyle name="Normal_(2)(ii) OBD_2" xfId="31" xr:uid="{00000000-0005-0000-0000-000010000000}"/>
    <cellStyle name="Normal_(2)(iii) OBD" xfId="16" xr:uid="{00000000-0005-0000-0000-000011000000}"/>
    <cellStyle name="Normal_(2)(iii) OBD_1" xfId="17" xr:uid="{00000000-0005-0000-0000-000012000000}"/>
    <cellStyle name="Normal_(2)(iii) OBD_3" xfId="32" xr:uid="{00000000-0005-0000-0000-000013000000}"/>
    <cellStyle name="Normal_(2)(iv) OBD" xfId="18" xr:uid="{00000000-0005-0000-0000-000014000000}"/>
    <cellStyle name="Normal_(2)(iv) OBD_1" xfId="38" xr:uid="{00000000-0005-0000-0000-000015000000}"/>
    <cellStyle name="Normal_(2)(iv) OBD_2" xfId="33" xr:uid="{00000000-0005-0000-0000-000016000000}"/>
    <cellStyle name="Normal_(2)(vi) No Outcome_1" xfId="45" xr:uid="{00000000-0005-0000-0000-000017000000}"/>
    <cellStyle name="Normal_(2)(vi) No Outcome_2" xfId="19" xr:uid="{00000000-0005-0000-0000-000018000000}"/>
    <cellStyle name="Normal_(2)(vi) No Outcome_3" xfId="36" xr:uid="{00000000-0005-0000-0000-000019000000}"/>
    <cellStyle name="Normal_(2)(vi) No Outcome_4" xfId="37" xr:uid="{00000000-0005-0000-0000-00001A000000}"/>
    <cellStyle name="Normal_(2)(xi) Pass OBD_1" xfId="20" xr:uid="{00000000-0005-0000-0000-00001B000000}"/>
    <cellStyle name="Normal_(2)(xii) Fail OBD_1" xfId="21" xr:uid="{00000000-0005-0000-0000-00001C000000}"/>
    <cellStyle name="Normal_(2)(xix) MIL on no DTCs" xfId="22" xr:uid="{00000000-0005-0000-0000-00001D000000}"/>
    <cellStyle name="Normal_(2)(xix) MIL on no DTCs_1" xfId="43" xr:uid="{00000000-0005-0000-0000-00001E000000}"/>
    <cellStyle name="Normal_(2)(xix) MIL on no DTCs_2" xfId="34" xr:uid="{00000000-0005-0000-0000-00001F000000}"/>
    <cellStyle name="Normal_(2)(xxi) MIL on w DTCs " xfId="23" xr:uid="{00000000-0005-0000-0000-000020000000}"/>
    <cellStyle name="Normal_(2)(xxii) MIL off no DTCs" xfId="39" xr:uid="{00000000-0005-0000-0000-000021000000}"/>
    <cellStyle name="Normal_(2)(xxii) MIL off no DTCs " xfId="24" xr:uid="{00000000-0005-0000-0000-000022000000}"/>
    <cellStyle name="Normal_(2)(xxii) MIL off no DTCs_1" xfId="44" xr:uid="{00000000-0005-0000-0000-000023000000}"/>
    <cellStyle name="Normal_(2)(xxiii) Not Ready Failures" xfId="35" xr:uid="{00000000-0005-0000-0000-000024000000}"/>
    <cellStyle name="Normal_(2)(xxiii) Not Ready Failures_1" xfId="40" xr:uid="{00000000-0005-0000-0000-000025000000}"/>
    <cellStyle name="Normal_(2)(xxiii) Not Ready Turnaways_1" xfId="25" xr:uid="{00000000-0005-0000-0000-000026000000}"/>
    <cellStyle name="Normal_(2)(xxiii) Not Ready Turnaways_2" xfId="41" xr:uid="{00000000-0005-0000-0000-000027000000}"/>
    <cellStyle name="Normal_(2)(xxiii) Not Ready Turnaways_3" xfId="42" xr:uid="{00000000-0005-0000-0000-000028000000}"/>
    <cellStyle name="Normal_(2)(xxiv)OBD Exceptions" xfId="26" xr:uid="{00000000-0005-0000-0000-000029000000}"/>
    <cellStyle name="Normal_2003_EPA_Test_Data_Report_Tables_DRAFT_2_Formatted" xfId="27" xr:uid="{00000000-0005-0000-0000-00002A000000}"/>
    <cellStyle name="Normal_Diesel results 2003" xfId="28" xr:uid="{00000000-0005-0000-0000-00002B000000}"/>
    <cellStyle name="Percent" xfId="29" builtinId="5"/>
    <cellStyle name="Percent 2" xfId="30" xr:uid="{00000000-0005-0000-0000-00002D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Number of Unique Vehicles Tested </a:t>
            </a:r>
            <a:r>
              <a:rPr lang="en-US"/>
              <a:t>
by Model Year and Vehicle Class</a:t>
            </a:r>
          </a:p>
        </c:rich>
      </c:tx>
      <c:layout>
        <c:manualLayout>
          <c:xMode val="edge"/>
          <c:yMode val="edge"/>
          <c:x val="0.31466246091436245"/>
          <c:y val="3.3707824055505126E-2"/>
        </c:manualLayout>
      </c:layout>
      <c:overlay val="0"/>
      <c:spPr>
        <a:noFill/>
        <a:ln w="25400">
          <a:noFill/>
        </a:ln>
      </c:spPr>
    </c:title>
    <c:autoTitleDeleted val="0"/>
    <c:plotArea>
      <c:layout>
        <c:manualLayout>
          <c:layoutTarget val="inner"/>
          <c:xMode val="edge"/>
          <c:yMode val="edge"/>
          <c:x val="0.14497540492384173"/>
          <c:y val="0.18820224719101719"/>
          <c:w val="0.81878154826306071"/>
          <c:h val="0.5898876404494382"/>
        </c:manualLayout>
      </c:layout>
      <c:lineChart>
        <c:grouping val="standard"/>
        <c:varyColors val="0"/>
        <c:ser>
          <c:idx val="0"/>
          <c:order val="0"/>
          <c:tx>
            <c:strRef>
              <c:f>'(1) VINs tested'!$B$7</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VINs tested'!$A$8:$A$44</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VINs tested'!$B$8:$B$44</c:f>
              <c:numCache>
                <c:formatCode>#,##0</c:formatCode>
                <c:ptCount val="37"/>
                <c:pt idx="20">
                  <c:v>150099</c:v>
                </c:pt>
                <c:pt idx="21">
                  <c:v>173550</c:v>
                </c:pt>
                <c:pt idx="22">
                  <c:v>179973</c:v>
                </c:pt>
                <c:pt idx="23">
                  <c:v>205396</c:v>
                </c:pt>
                <c:pt idx="24">
                  <c:v>210126</c:v>
                </c:pt>
                <c:pt idx="25">
                  <c:v>170605</c:v>
                </c:pt>
                <c:pt idx="26">
                  <c:v>220839</c:v>
                </c:pt>
                <c:pt idx="27">
                  <c:v>242919</c:v>
                </c:pt>
                <c:pt idx="28">
                  <c:v>265481</c:v>
                </c:pt>
                <c:pt idx="29">
                  <c:v>295174</c:v>
                </c:pt>
                <c:pt idx="30">
                  <c:v>312920</c:v>
                </c:pt>
                <c:pt idx="31">
                  <c:v>353312</c:v>
                </c:pt>
                <c:pt idx="32">
                  <c:v>345276</c:v>
                </c:pt>
                <c:pt idx="33">
                  <c:v>329239</c:v>
                </c:pt>
                <c:pt idx="34">
                  <c:v>52685</c:v>
                </c:pt>
                <c:pt idx="35">
                  <c:v>346</c:v>
                </c:pt>
              </c:numCache>
            </c:numRef>
          </c:val>
          <c:smooth val="0"/>
          <c:extLst>
            <c:ext xmlns:c16="http://schemas.microsoft.com/office/drawing/2014/chart" uri="{C3380CC4-5D6E-409C-BE32-E72D297353CC}">
              <c16:uniqueId val="{00000000-2321-4223-AA0F-1561EEC9D8B7}"/>
            </c:ext>
          </c:extLst>
        </c:ser>
        <c:ser>
          <c:idx val="2"/>
          <c:order val="1"/>
          <c:tx>
            <c:strRef>
              <c:f>'(1) VINs tested'!$C$7</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VINs tested'!$A$8:$A$44</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VINs tested'!$C$8:$C$44</c:f>
              <c:numCache>
                <c:formatCode>#,##0</c:formatCode>
                <c:ptCount val="37"/>
                <c:pt idx="24">
                  <c:v>7895</c:v>
                </c:pt>
                <c:pt idx="25">
                  <c:v>5385</c:v>
                </c:pt>
                <c:pt idx="26">
                  <c:v>5250</c:v>
                </c:pt>
                <c:pt idx="27">
                  <c:v>8727</c:v>
                </c:pt>
                <c:pt idx="28">
                  <c:v>9123</c:v>
                </c:pt>
                <c:pt idx="29">
                  <c:v>8496</c:v>
                </c:pt>
                <c:pt idx="30">
                  <c:v>10036</c:v>
                </c:pt>
                <c:pt idx="31">
                  <c:v>15322</c:v>
                </c:pt>
                <c:pt idx="32">
                  <c:v>12979</c:v>
                </c:pt>
                <c:pt idx="33">
                  <c:v>9642</c:v>
                </c:pt>
                <c:pt idx="34">
                  <c:v>836</c:v>
                </c:pt>
                <c:pt idx="35">
                  <c:v>16</c:v>
                </c:pt>
              </c:numCache>
            </c:numRef>
          </c:val>
          <c:smooth val="0"/>
          <c:extLst>
            <c:ext xmlns:c16="http://schemas.microsoft.com/office/drawing/2014/chart" uri="{C3380CC4-5D6E-409C-BE32-E72D297353CC}">
              <c16:uniqueId val="{00000001-2321-4223-AA0F-1561EEC9D8B7}"/>
            </c:ext>
          </c:extLst>
        </c:ser>
        <c:ser>
          <c:idx val="5"/>
          <c:order val="2"/>
          <c:tx>
            <c:strRef>
              <c:f>'(1) VINs tested'!$D$7</c:f>
              <c:strCache>
                <c:ptCount val="1"/>
                <c:pt idx="0">
                  <c:v>LDDV</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'(1) VINs tested'!$A$8:$A$44</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VINs tested'!$D$8:$D$44</c:f>
              <c:numCache>
                <c:formatCode>#,##0</c:formatCode>
                <c:ptCount val="37"/>
                <c:pt idx="20">
                  <c:v>125</c:v>
                </c:pt>
                <c:pt idx="21">
                  <c:v>241</c:v>
                </c:pt>
                <c:pt idx="22">
                  <c:v>239</c:v>
                </c:pt>
                <c:pt idx="23">
                  <c:v>84</c:v>
                </c:pt>
                <c:pt idx="24">
                  <c:v>104</c:v>
                </c:pt>
                <c:pt idx="25">
                  <c:v>193</c:v>
                </c:pt>
                <c:pt idx="26">
                  <c:v>364</c:v>
                </c:pt>
                <c:pt idx="27">
                  <c:v>650</c:v>
                </c:pt>
                <c:pt idx="28">
                  <c:v>866</c:v>
                </c:pt>
                <c:pt idx="29">
                  <c:v>936</c:v>
                </c:pt>
                <c:pt idx="30">
                  <c:v>2471</c:v>
                </c:pt>
                <c:pt idx="31">
                  <c:v>2486</c:v>
                </c:pt>
                <c:pt idx="32">
                  <c:v>1045</c:v>
                </c:pt>
                <c:pt idx="33">
                  <c:v>554</c:v>
                </c:pt>
                <c:pt idx="34">
                  <c:v>86</c:v>
                </c:pt>
              </c:numCache>
            </c:numRef>
          </c:val>
          <c:smooth val="0"/>
          <c:extLst>
            <c:ext xmlns:c16="http://schemas.microsoft.com/office/drawing/2014/chart" uri="{C3380CC4-5D6E-409C-BE32-E72D297353CC}">
              <c16:uniqueId val="{00000002-2321-4223-AA0F-1561EEC9D8B7}"/>
            </c:ext>
          </c:extLst>
        </c:ser>
        <c:ser>
          <c:idx val="6"/>
          <c:order val="3"/>
          <c:tx>
            <c:strRef>
              <c:f>'(1) VINs tested'!$E$7</c:f>
              <c:strCache>
                <c:ptCount val="1"/>
                <c:pt idx="0">
                  <c:v>MDDV</c:v>
                </c:pt>
              </c:strCache>
            </c:strRef>
          </c:tx>
          <c:spPr>
            <a:ln w="12700">
              <a:solidFill>
                <a:srgbClr val="008080"/>
              </a:solidFill>
              <a:prstDash val="solid"/>
            </a:ln>
          </c:spPr>
          <c:marker>
            <c:symbol val="plus"/>
            <c:size val="5"/>
            <c:spPr>
              <a:noFill/>
              <a:ln>
                <a:solidFill>
                  <a:srgbClr val="008080"/>
                </a:solidFill>
                <a:prstDash val="solid"/>
              </a:ln>
            </c:spPr>
          </c:marker>
          <c:cat>
            <c:numRef>
              <c:f>'(1) VINs tested'!$A$8:$A$44</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VINs tested'!$E$8:$E$44</c:f>
              <c:numCache>
                <c:formatCode>#,##0</c:formatCode>
                <c:ptCount val="37"/>
                <c:pt idx="0">
                  <c:v>4</c:v>
                </c:pt>
                <c:pt idx="1">
                  <c:v>8</c:v>
                </c:pt>
                <c:pt idx="2">
                  <c:v>19</c:v>
                </c:pt>
                <c:pt idx="3">
                  <c:v>26</c:v>
                </c:pt>
                <c:pt idx="4">
                  <c:v>19</c:v>
                </c:pt>
                <c:pt idx="5">
                  <c:v>34</c:v>
                </c:pt>
                <c:pt idx="6">
                  <c:v>20</c:v>
                </c:pt>
                <c:pt idx="7">
                  <c:v>18</c:v>
                </c:pt>
                <c:pt idx="8">
                  <c:v>16</c:v>
                </c:pt>
                <c:pt idx="9">
                  <c:v>39</c:v>
                </c:pt>
                <c:pt idx="10">
                  <c:v>70</c:v>
                </c:pt>
                <c:pt idx="11">
                  <c:v>116</c:v>
                </c:pt>
                <c:pt idx="12">
                  <c:v>137</c:v>
                </c:pt>
                <c:pt idx="13">
                  <c:v>254</c:v>
                </c:pt>
                <c:pt idx="14">
                  <c:v>113</c:v>
                </c:pt>
                <c:pt idx="15">
                  <c:v>459</c:v>
                </c:pt>
                <c:pt idx="16">
                  <c:v>446</c:v>
                </c:pt>
                <c:pt idx="17">
                  <c:v>508</c:v>
                </c:pt>
                <c:pt idx="18">
                  <c:v>515</c:v>
                </c:pt>
                <c:pt idx="19">
                  <c:v>540</c:v>
                </c:pt>
                <c:pt idx="20">
                  <c:v>711</c:v>
                </c:pt>
                <c:pt idx="21">
                  <c:v>1260</c:v>
                </c:pt>
                <c:pt idx="22">
                  <c:v>1896</c:v>
                </c:pt>
                <c:pt idx="23">
                  <c:v>1864</c:v>
                </c:pt>
                <c:pt idx="24">
                  <c:v>2127</c:v>
                </c:pt>
                <c:pt idx="25">
                  <c:v>819</c:v>
                </c:pt>
                <c:pt idx="26">
                  <c:v>785</c:v>
                </c:pt>
                <c:pt idx="27">
                  <c:v>2177</c:v>
                </c:pt>
                <c:pt idx="28">
                  <c:v>1976</c:v>
                </c:pt>
                <c:pt idx="29">
                  <c:v>1766</c:v>
                </c:pt>
                <c:pt idx="30">
                  <c:v>1818</c:v>
                </c:pt>
                <c:pt idx="31">
                  <c:v>3634</c:v>
                </c:pt>
                <c:pt idx="32">
                  <c:v>3427</c:v>
                </c:pt>
                <c:pt idx="33">
                  <c:v>1992</c:v>
                </c:pt>
                <c:pt idx="34">
                  <c:v>233</c:v>
                </c:pt>
                <c:pt idx="35">
                  <c:v>9</c:v>
                </c:pt>
              </c:numCache>
            </c:numRef>
          </c:val>
          <c:smooth val="0"/>
          <c:extLst>
            <c:ext xmlns:c16="http://schemas.microsoft.com/office/drawing/2014/chart" uri="{C3380CC4-5D6E-409C-BE32-E72D297353CC}">
              <c16:uniqueId val="{00000003-2321-4223-AA0F-1561EEC9D8B7}"/>
            </c:ext>
          </c:extLst>
        </c:ser>
        <c:ser>
          <c:idx val="7"/>
          <c:order val="4"/>
          <c:tx>
            <c:strRef>
              <c:f>'(1) VINs tested'!$F$7</c:f>
              <c:strCache>
                <c:ptCount val="1"/>
                <c:pt idx="0">
                  <c:v>HDDV</c:v>
                </c:pt>
              </c:strCache>
            </c:strRef>
          </c:tx>
          <c:spPr>
            <a:ln w="12700">
              <a:solidFill>
                <a:srgbClr val="0000FF"/>
              </a:solidFill>
              <a:prstDash val="solid"/>
            </a:ln>
          </c:spPr>
          <c:marker>
            <c:symbol val="dot"/>
            <c:size val="5"/>
            <c:spPr>
              <a:noFill/>
              <a:ln>
                <a:solidFill>
                  <a:srgbClr val="0000FF"/>
                </a:solidFill>
                <a:prstDash val="solid"/>
              </a:ln>
            </c:spPr>
          </c:marker>
          <c:cat>
            <c:numRef>
              <c:f>'(1) VINs tested'!$A$8:$A$44</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VINs tested'!$F$8:$F$44</c:f>
              <c:numCache>
                <c:formatCode>#,##0</c:formatCode>
                <c:ptCount val="37"/>
                <c:pt idx="0">
                  <c:v>145</c:v>
                </c:pt>
                <c:pt idx="1">
                  <c:v>278</c:v>
                </c:pt>
                <c:pt idx="2">
                  <c:v>362</c:v>
                </c:pt>
                <c:pt idx="3">
                  <c:v>575</c:v>
                </c:pt>
                <c:pt idx="4">
                  <c:v>619</c:v>
                </c:pt>
                <c:pt idx="5">
                  <c:v>471</c:v>
                </c:pt>
                <c:pt idx="6">
                  <c:v>390</c:v>
                </c:pt>
                <c:pt idx="7">
                  <c:v>328</c:v>
                </c:pt>
                <c:pt idx="8">
                  <c:v>324</c:v>
                </c:pt>
                <c:pt idx="9">
                  <c:v>513</c:v>
                </c:pt>
                <c:pt idx="10">
                  <c:v>750</c:v>
                </c:pt>
                <c:pt idx="11">
                  <c:v>1230</c:v>
                </c:pt>
                <c:pt idx="12">
                  <c:v>1133</c:v>
                </c:pt>
                <c:pt idx="13">
                  <c:v>1447</c:v>
                </c:pt>
                <c:pt idx="14">
                  <c:v>1620</c:v>
                </c:pt>
                <c:pt idx="15">
                  <c:v>2319</c:v>
                </c:pt>
                <c:pt idx="16">
                  <c:v>2845</c:v>
                </c:pt>
                <c:pt idx="17">
                  <c:v>2680</c:v>
                </c:pt>
                <c:pt idx="18">
                  <c:v>2335</c:v>
                </c:pt>
                <c:pt idx="19">
                  <c:v>2481</c:v>
                </c:pt>
                <c:pt idx="20">
                  <c:v>3576</c:v>
                </c:pt>
                <c:pt idx="21">
                  <c:v>4411</c:v>
                </c:pt>
                <c:pt idx="22">
                  <c:v>4541</c:v>
                </c:pt>
                <c:pt idx="23">
                  <c:v>5284</c:v>
                </c:pt>
                <c:pt idx="24">
                  <c:v>3041</c:v>
                </c:pt>
                <c:pt idx="25">
                  <c:v>2310</c:v>
                </c:pt>
                <c:pt idx="26">
                  <c:v>2354</c:v>
                </c:pt>
                <c:pt idx="27">
                  <c:v>2573</c:v>
                </c:pt>
                <c:pt idx="28">
                  <c:v>4172</c:v>
                </c:pt>
                <c:pt idx="29">
                  <c:v>3937</c:v>
                </c:pt>
                <c:pt idx="30">
                  <c:v>3836</c:v>
                </c:pt>
                <c:pt idx="31">
                  <c:v>5342</c:v>
                </c:pt>
                <c:pt idx="32">
                  <c:v>6425</c:v>
                </c:pt>
                <c:pt idx="33">
                  <c:v>5477</c:v>
                </c:pt>
                <c:pt idx="34">
                  <c:v>5063</c:v>
                </c:pt>
                <c:pt idx="35">
                  <c:v>3102</c:v>
                </c:pt>
                <c:pt idx="36">
                  <c:v>26</c:v>
                </c:pt>
              </c:numCache>
            </c:numRef>
          </c:val>
          <c:smooth val="0"/>
          <c:extLst>
            <c:ext xmlns:c16="http://schemas.microsoft.com/office/drawing/2014/chart" uri="{C3380CC4-5D6E-409C-BE32-E72D297353CC}">
              <c16:uniqueId val="{00000004-2321-4223-AA0F-1561EEC9D8B7}"/>
            </c:ext>
          </c:extLst>
        </c:ser>
        <c:dLbls>
          <c:showLegendKey val="0"/>
          <c:showVal val="0"/>
          <c:showCatName val="0"/>
          <c:showSerName val="0"/>
          <c:showPercent val="0"/>
          <c:showBubbleSize val="0"/>
        </c:dLbls>
        <c:marker val="1"/>
        <c:smooth val="0"/>
        <c:axId val="161789824"/>
        <c:axId val="161792384"/>
      </c:lineChart>
      <c:catAx>
        <c:axId val="161789824"/>
        <c:scaling>
          <c:orientation val="minMax"/>
        </c:scaling>
        <c:delete val="0"/>
        <c:axPos val="b"/>
        <c:title>
          <c:tx>
            <c:rich>
              <a:bodyPr/>
              <a:lstStyle/>
              <a:p>
                <a:pPr>
                  <a:defRPr/>
                </a:pPr>
                <a:r>
                  <a:rPr lang="en-US"/>
                  <a:t>Model Year</a:t>
                </a:r>
              </a:p>
            </c:rich>
          </c:tx>
          <c:layout>
            <c:manualLayout>
              <c:xMode val="edge"/>
              <c:yMode val="edge"/>
              <c:x val="0.49917666121331572"/>
              <c:y val="0.89887652783348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a:pPr>
            <a:endParaRPr lang="en-US"/>
          </a:p>
        </c:txPr>
        <c:crossAx val="161792384"/>
        <c:crosses val="autoZero"/>
        <c:auto val="1"/>
        <c:lblAlgn val="ctr"/>
        <c:lblOffset val="100"/>
        <c:tickLblSkip val="2"/>
        <c:tickMarkSkip val="1"/>
        <c:noMultiLvlLbl val="0"/>
      </c:catAx>
      <c:valAx>
        <c:axId val="161792384"/>
        <c:scaling>
          <c:logBase val="10"/>
          <c:orientation val="minMax"/>
        </c:scaling>
        <c:delete val="0"/>
        <c:axPos val="l"/>
        <c:majorGridlines>
          <c:spPr>
            <a:ln w="3175">
              <a:solidFill>
                <a:srgbClr val="000000"/>
              </a:solidFill>
              <a:prstDash val="solid"/>
            </a:ln>
          </c:spPr>
        </c:majorGridlines>
        <c:title>
          <c:tx>
            <c:rich>
              <a:bodyPr/>
              <a:lstStyle/>
              <a:p>
                <a:pPr>
                  <a:defRPr/>
                </a:pPr>
                <a:r>
                  <a:rPr lang="en-US"/>
                  <a:t>Number of Vehicles</a:t>
                </a:r>
              </a:p>
            </c:rich>
          </c:tx>
          <c:layout>
            <c:manualLayout>
              <c:xMode val="edge"/>
              <c:yMode val="edge"/>
              <c:x val="2.3064314270133276E-2"/>
              <c:y val="0.325842674491427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61789824"/>
        <c:crosses val="autoZero"/>
        <c:crossBetween val="between"/>
      </c:valAx>
      <c:spPr>
        <a:noFill/>
        <a:ln w="12700">
          <a:solidFill>
            <a:srgbClr val="808080"/>
          </a:solidFill>
          <a:prstDash val="solid"/>
        </a:ln>
      </c:spPr>
    </c:plotArea>
    <c:legend>
      <c:legendPos val="r"/>
      <c:layout>
        <c:manualLayout>
          <c:xMode val="edge"/>
          <c:yMode val="edge"/>
          <c:x val="0.16599266928368633"/>
          <c:y val="0.19893099153490548"/>
          <c:w val="0.26286595341501595"/>
          <c:h val="0.2230251202986694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1243" r="0.75000000000001243"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059025411437432"/>
          <c:y val="3.2828402843506452E-2"/>
        </c:manualLayout>
      </c:layout>
      <c:overlay val="0"/>
      <c:spPr>
        <a:noFill/>
        <a:ln w="25400">
          <a:noFill/>
        </a:ln>
      </c:spPr>
    </c:title>
    <c:autoTitleDeleted val="0"/>
    <c:plotArea>
      <c:layout>
        <c:manualLayout>
          <c:layoutTarget val="inner"/>
          <c:xMode val="edge"/>
          <c:yMode val="edge"/>
          <c:x val="0.11308134109536894"/>
          <c:y val="0.20959635867697238"/>
          <c:w val="0.81344416238554862"/>
          <c:h val="0.61616313566114189"/>
        </c:manualLayout>
      </c:layout>
      <c:scatterChart>
        <c:scatterStyle val="lineMarker"/>
        <c:varyColors val="0"/>
        <c:ser>
          <c:idx val="0"/>
          <c:order val="0"/>
          <c:tx>
            <c:strRef>
              <c:f>'(2)(i) OBD'!$K$8:$M$8</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'(2)(i) OBD'!$M$10:$M$25</c:f>
              <c:numCache>
                <c:formatCode>0.0%</c:formatCode>
                <c:ptCount val="16"/>
                <c:pt idx="3">
                  <c:v>0.11222339304531086</c:v>
                </c:pt>
                <c:pt idx="4">
                  <c:v>0.1570704744357439</c:v>
                </c:pt>
                <c:pt idx="5">
                  <c:v>0.12183353437876961</c:v>
                </c:pt>
                <c:pt idx="6">
                  <c:v>0.14698492462311558</c:v>
                </c:pt>
                <c:pt idx="7">
                  <c:v>0.23476297968397292</c:v>
                </c:pt>
                <c:pt idx="8">
                  <c:v>0.23579262213359919</c:v>
                </c:pt>
                <c:pt idx="9">
                  <c:v>0.19433647973348139</c:v>
                </c:pt>
                <c:pt idx="10">
                  <c:v>0.20464362850971923</c:v>
                </c:pt>
                <c:pt idx="11">
                  <c:v>0.13474025974025974</c:v>
                </c:pt>
                <c:pt idx="12">
                  <c:v>7.7363896848137534E-2</c:v>
                </c:pt>
                <c:pt idx="13">
                  <c:v>5.7058534185932118E-2</c:v>
                </c:pt>
                <c:pt idx="14">
                  <c:v>9.8290598290598288E-2</c:v>
                </c:pt>
                <c:pt idx="15">
                  <c:v>0.77777777777777779</c:v>
                </c:pt>
              </c:numCache>
            </c:numRef>
          </c:yVal>
          <c:smooth val="0"/>
          <c:extLst>
            <c:ext xmlns:c16="http://schemas.microsoft.com/office/drawing/2014/chart" uri="{C3380CC4-5D6E-409C-BE32-E72D297353CC}">
              <c16:uniqueId val="{00000000-7C42-498E-A69C-D2DC327DC38C}"/>
            </c:ext>
          </c:extLst>
        </c:ser>
        <c:ser>
          <c:idx val="1"/>
          <c:order val="1"/>
          <c:tx>
            <c:strRef>
              <c:f>'(2)(i) OBD'!$H$8:$J$8</c:f>
              <c:strCache>
                <c:ptCount val="1"/>
                <c:pt idx="0">
                  <c:v>LDDV</c:v>
                </c:pt>
              </c:strCache>
            </c:strRef>
          </c:tx>
          <c:xVal>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'(2)(i) OBD'!$J$10:$J$25</c:f>
              <c:numCache>
                <c:formatCode>0.0%</c:formatCode>
                <c:ptCount val="16"/>
                <c:pt idx="0">
                  <c:v>0.12403100775193798</c:v>
                </c:pt>
                <c:pt idx="1">
                  <c:v>0.11382113821138211</c:v>
                </c:pt>
                <c:pt idx="2">
                  <c:v>8.5365853658536592E-2</c:v>
                </c:pt>
                <c:pt idx="3">
                  <c:v>0.1348314606741573</c:v>
                </c:pt>
                <c:pt idx="4">
                  <c:v>9.2592592592592587E-2</c:v>
                </c:pt>
                <c:pt idx="5">
                  <c:v>0.27918781725888325</c:v>
                </c:pt>
                <c:pt idx="6">
                  <c:v>0.23306233062330622</c:v>
                </c:pt>
                <c:pt idx="7">
                  <c:v>0.23652694610778444</c:v>
                </c:pt>
                <c:pt idx="8">
                  <c:v>0.14835787089467722</c:v>
                </c:pt>
                <c:pt idx="9">
                  <c:v>0.13894736842105262</c:v>
                </c:pt>
                <c:pt idx="10">
                  <c:v>9.8023715415019766E-2</c:v>
                </c:pt>
                <c:pt idx="11">
                  <c:v>8.6063955783655749E-2</c:v>
                </c:pt>
                <c:pt idx="12">
                  <c:v>9.8684210526315791E-2</c:v>
                </c:pt>
                <c:pt idx="13">
                  <c:v>6.2388591800356503E-2</c:v>
                </c:pt>
                <c:pt idx="14">
                  <c:v>0.13953488372093023</c:v>
                </c:pt>
              </c:numCache>
            </c:numRef>
          </c:yVal>
          <c:smooth val="0"/>
          <c:extLst>
            <c:ext xmlns:c16="http://schemas.microsoft.com/office/drawing/2014/chart" uri="{C3380CC4-5D6E-409C-BE32-E72D297353CC}">
              <c16:uniqueId val="{00000001-7C42-498E-A69C-D2DC327DC38C}"/>
            </c:ext>
          </c:extLst>
        </c:ser>
        <c:dLbls>
          <c:showLegendKey val="0"/>
          <c:showVal val="0"/>
          <c:showCatName val="0"/>
          <c:showSerName val="0"/>
          <c:showPercent val="0"/>
          <c:showBubbleSize val="0"/>
        </c:dLbls>
        <c:axId val="165064064"/>
        <c:axId val="165074432"/>
      </c:scatterChart>
      <c:valAx>
        <c:axId val="165064064"/>
        <c:scaling>
          <c:orientation val="minMax"/>
          <c:max val="2019"/>
          <c:min val="2004"/>
        </c:scaling>
        <c:delete val="0"/>
        <c:axPos val="b"/>
        <c:title>
          <c:tx>
            <c:rich>
              <a:bodyPr/>
              <a:lstStyle/>
              <a:p>
                <a:pPr>
                  <a:defRPr sz="1000" b="1" i="0" u="none" strike="noStrike" baseline="0">
                    <a:solidFill>
                      <a:srgbClr val="000000"/>
                    </a:solidFill>
                    <a:latin typeface="Arial"/>
                    <a:ea typeface="Arial"/>
                    <a:cs typeface="Arial"/>
                  </a:defRPr>
                </a:pPr>
                <a:r>
                  <a:rPr lang="en-US"/>
                  <a:t>Model Year</a:t>
                </a:r>
              </a:p>
            </c:rich>
          </c:tx>
          <c:layout>
            <c:manualLayout>
              <c:xMode val="edge"/>
              <c:yMode val="edge"/>
              <c:x val="0.46090594867385931"/>
              <c:y val="0.90151747655583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65074432"/>
        <c:crosses val="autoZero"/>
        <c:crossBetween val="midCat"/>
        <c:majorUnit val="1"/>
      </c:valAx>
      <c:valAx>
        <c:axId val="165074432"/>
        <c:scaling>
          <c:orientation val="minMax"/>
          <c:max val="0.8"/>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Failure Rate (%)</a:t>
                </a:r>
              </a:p>
            </c:rich>
          </c:tx>
          <c:layout>
            <c:manualLayout>
              <c:xMode val="edge"/>
              <c:yMode val="edge"/>
              <c:x val="2.3319668263837183E-2"/>
              <c:y val="0.386364594451271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65064064"/>
        <c:crosses val="autoZero"/>
        <c:crossBetween val="midCat"/>
        <c:majorUnit val="0.1"/>
      </c:valAx>
    </c:plotArea>
    <c:legend>
      <c:legendPos val="r"/>
      <c:layout>
        <c:manualLayout>
          <c:xMode val="edge"/>
          <c:yMode val="edge"/>
          <c:x val="0.71677700074441464"/>
          <c:y val="0.24236368152190804"/>
          <c:w val="9.5070716160479934E-2"/>
          <c:h val="0.1297537967246194"/>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Failures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972622438152839"/>
          <c:y val="3.2663384095457722E-2"/>
        </c:manualLayout>
      </c:layout>
      <c:overlay val="0"/>
      <c:spPr>
        <a:noFill/>
        <a:ln w="25400">
          <a:noFill/>
        </a:ln>
      </c:spPr>
    </c:title>
    <c:autoTitleDeleted val="0"/>
    <c:plotArea>
      <c:layout>
        <c:manualLayout>
          <c:layoutTarget val="inner"/>
          <c:xMode val="edge"/>
          <c:yMode val="edge"/>
          <c:x val="8.9041155448118692E-2"/>
          <c:y val="0.17336683417085441"/>
          <c:w val="0.83245808447390002"/>
          <c:h val="0.66834170854272745"/>
        </c:manualLayout>
      </c:layout>
      <c:lineChart>
        <c:grouping val="standard"/>
        <c:varyColors val="0"/>
        <c:ser>
          <c:idx val="0"/>
          <c:order val="0"/>
          <c:tx>
            <c:strRef>
              <c:f>'(2)(i) OBD'!$K$8:$M$8</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'(2)(i) OBD'!$K$10:$K$25</c:f>
              <c:numCache>
                <c:formatCode>#,##0</c:formatCode>
                <c:ptCount val="16"/>
                <c:pt idx="3">
                  <c:v>213</c:v>
                </c:pt>
                <c:pt idx="4">
                  <c:v>341</c:v>
                </c:pt>
                <c:pt idx="5">
                  <c:v>101</c:v>
                </c:pt>
                <c:pt idx="6">
                  <c:v>117</c:v>
                </c:pt>
                <c:pt idx="7">
                  <c:v>520</c:v>
                </c:pt>
                <c:pt idx="8">
                  <c:v>473</c:v>
                </c:pt>
                <c:pt idx="9">
                  <c:v>350</c:v>
                </c:pt>
                <c:pt idx="10">
                  <c:v>379</c:v>
                </c:pt>
                <c:pt idx="11">
                  <c:v>498</c:v>
                </c:pt>
                <c:pt idx="12">
                  <c:v>270</c:v>
                </c:pt>
                <c:pt idx="13">
                  <c:v>116</c:v>
                </c:pt>
                <c:pt idx="14">
                  <c:v>23</c:v>
                </c:pt>
                <c:pt idx="15">
                  <c:v>7</c:v>
                </c:pt>
              </c:numCache>
            </c:numRef>
          </c:val>
          <c:smooth val="0"/>
          <c:extLst>
            <c:ext xmlns:c16="http://schemas.microsoft.com/office/drawing/2014/chart" uri="{C3380CC4-5D6E-409C-BE32-E72D297353CC}">
              <c16:uniqueId val="{00000000-4C6E-472E-81BE-7CD8508F17A4}"/>
            </c:ext>
          </c:extLst>
        </c:ser>
        <c:ser>
          <c:idx val="1"/>
          <c:order val="1"/>
          <c:tx>
            <c:strRef>
              <c:f>'(2)(i) OBD'!$H$8:$J$8</c:f>
              <c:strCache>
                <c:ptCount val="1"/>
                <c:pt idx="0">
                  <c:v>LDDV</c:v>
                </c:pt>
              </c:strCache>
            </c:strRef>
          </c:tx>
          <c:val>
            <c:numRef>
              <c:f>'(2)(i) OBD'!$H$10:$H$25</c:f>
              <c:numCache>
                <c:formatCode>#,##0</c:formatCode>
                <c:ptCount val="16"/>
                <c:pt idx="0">
                  <c:v>16</c:v>
                </c:pt>
                <c:pt idx="1">
                  <c:v>28</c:v>
                </c:pt>
                <c:pt idx="2">
                  <c:v>21</c:v>
                </c:pt>
                <c:pt idx="3">
                  <c:v>12</c:v>
                </c:pt>
                <c:pt idx="4">
                  <c:v>10</c:v>
                </c:pt>
                <c:pt idx="5">
                  <c:v>55</c:v>
                </c:pt>
                <c:pt idx="6">
                  <c:v>86</c:v>
                </c:pt>
                <c:pt idx="7">
                  <c:v>158</c:v>
                </c:pt>
                <c:pt idx="8">
                  <c:v>131</c:v>
                </c:pt>
                <c:pt idx="9">
                  <c:v>132</c:v>
                </c:pt>
                <c:pt idx="10">
                  <c:v>248</c:v>
                </c:pt>
                <c:pt idx="11">
                  <c:v>218</c:v>
                </c:pt>
                <c:pt idx="12">
                  <c:v>105</c:v>
                </c:pt>
                <c:pt idx="13">
                  <c:v>35</c:v>
                </c:pt>
                <c:pt idx="14">
                  <c:v>12</c:v>
                </c:pt>
              </c:numCache>
            </c:numRef>
          </c:val>
          <c:smooth val="0"/>
          <c:extLst>
            <c:ext xmlns:c16="http://schemas.microsoft.com/office/drawing/2014/chart" uri="{C3380CC4-5D6E-409C-BE32-E72D297353CC}">
              <c16:uniqueId val="{00000001-4C6E-472E-81BE-7CD8508F17A4}"/>
            </c:ext>
          </c:extLst>
        </c:ser>
        <c:dLbls>
          <c:showLegendKey val="0"/>
          <c:showVal val="0"/>
          <c:showCatName val="0"/>
          <c:showSerName val="0"/>
          <c:showPercent val="0"/>
          <c:showBubbleSize val="0"/>
        </c:dLbls>
        <c:marker val="1"/>
        <c:smooth val="0"/>
        <c:axId val="167500416"/>
        <c:axId val="167506688"/>
      </c:lineChart>
      <c:catAx>
        <c:axId val="167500416"/>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3698665326409075"/>
              <c:y val="0.91708529837464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67506688"/>
        <c:crosses val="autoZero"/>
        <c:auto val="1"/>
        <c:lblAlgn val="ctr"/>
        <c:lblOffset val="100"/>
        <c:tickLblSkip val="1"/>
        <c:tickMarkSkip val="1"/>
        <c:noMultiLvlLbl val="0"/>
      </c:catAx>
      <c:valAx>
        <c:axId val="167506688"/>
        <c:scaling>
          <c:orientation val="minMax"/>
          <c:max val="6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6.849276819121051E-3"/>
              <c:y val="0.354271428472496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67500416"/>
        <c:crosses val="autoZero"/>
        <c:crossBetween val="midCat"/>
        <c:majorUnit val="100"/>
        <c:minorUnit val="20"/>
      </c:valAx>
      <c:spPr>
        <a:noFill/>
        <a:ln w="12700">
          <a:solidFill>
            <a:srgbClr val="808080"/>
          </a:solidFill>
          <a:prstDash val="solid"/>
        </a:ln>
      </c:spPr>
    </c:plotArea>
    <c:legend>
      <c:legendPos val="r"/>
      <c:layout>
        <c:manualLayout>
          <c:xMode val="edge"/>
          <c:yMode val="edge"/>
          <c:x val="0.7849986117606671"/>
          <c:y val="0.212654854972603"/>
          <c:w val="8.7792998477929984E-2"/>
          <c:h val="0.11998971925024292"/>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3AD-4112-9833-B64CB671DC27}"/>
            </c:ext>
          </c:extLst>
        </c:ser>
        <c:dLbls>
          <c:showLegendKey val="0"/>
          <c:showVal val="0"/>
          <c:showCatName val="0"/>
          <c:showSerName val="0"/>
          <c:showPercent val="0"/>
          <c:showBubbleSize val="0"/>
        </c:dLbls>
        <c:marker val="1"/>
        <c:smooth val="0"/>
        <c:axId val="171475712"/>
        <c:axId val="171478016"/>
      </c:lineChart>
      <c:catAx>
        <c:axId val="171475712"/>
        <c:scaling>
          <c:orientation val="minMax"/>
        </c:scaling>
        <c:delete val="0"/>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71478016"/>
        <c:crosses val="autoZero"/>
        <c:auto val="1"/>
        <c:lblAlgn val="ctr"/>
        <c:lblOffset val="100"/>
        <c:tickLblSkip val="1"/>
        <c:tickMarkSkip val="1"/>
        <c:noMultiLvlLbl val="0"/>
      </c:catAx>
      <c:valAx>
        <c:axId val="171478016"/>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714757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 Rate</a:t>
            </a:r>
          </a:p>
          <a:p>
            <a:pPr>
              <a:defRPr sz="87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0759367579052632"/>
          <c:y val="3.1100478468899701E-2"/>
        </c:manualLayout>
      </c:layout>
      <c:overlay val="0"/>
      <c:spPr>
        <a:noFill/>
        <a:ln w="25400">
          <a:noFill/>
        </a:ln>
      </c:spPr>
    </c:title>
    <c:autoTitleDeleted val="0"/>
    <c:plotArea>
      <c:layout>
        <c:manualLayout>
          <c:layoutTarget val="inner"/>
          <c:xMode val="edge"/>
          <c:yMode val="edge"/>
          <c:x val="0.12355227883722322"/>
          <c:y val="0.19138778337575618"/>
          <c:w val="0.82239485601026585"/>
          <c:h val="0.58612508658825369"/>
        </c:manualLayout>
      </c:layout>
      <c:lineChart>
        <c:grouping val="standard"/>
        <c:varyColors val="0"/>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Opacity'!$A$11:$A$47</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'(2)(i) Opacity'!$D$11:$D$47</c:f>
              <c:numCache>
                <c:formatCode>0.0%</c:formatCode>
                <c:ptCount val="37"/>
                <c:pt idx="0">
                  <c:v>0</c:v>
                </c:pt>
                <c:pt idx="1">
                  <c:v>0</c:v>
                </c:pt>
                <c:pt idx="2">
                  <c:v>5.2631578947368418E-2</c:v>
                </c:pt>
                <c:pt idx="3">
                  <c:v>3.7037037037037035E-2</c:v>
                </c:pt>
                <c:pt idx="4">
                  <c:v>0.10526315789473684</c:v>
                </c:pt>
                <c:pt idx="5">
                  <c:v>8.5714285714285715E-2</c:v>
                </c:pt>
                <c:pt idx="6">
                  <c:v>0</c:v>
                </c:pt>
                <c:pt idx="7">
                  <c:v>0.1111111111111111</c:v>
                </c:pt>
                <c:pt idx="8">
                  <c:v>0</c:v>
                </c:pt>
                <c:pt idx="9">
                  <c:v>2.564102564102564E-2</c:v>
                </c:pt>
                <c:pt idx="10">
                  <c:v>6.8493150684931503E-2</c:v>
                </c:pt>
                <c:pt idx="11">
                  <c:v>1.6949152542372881E-2</c:v>
                </c:pt>
                <c:pt idx="12">
                  <c:v>1.4598540145985401E-2</c:v>
                </c:pt>
                <c:pt idx="13">
                  <c:v>7.8125E-2</c:v>
                </c:pt>
                <c:pt idx="14">
                  <c:v>0.10526315789473684</c:v>
                </c:pt>
                <c:pt idx="15">
                  <c:v>3.2258064516129031E-2</c:v>
                </c:pt>
                <c:pt idx="16">
                  <c:v>6.0267857142857144E-2</c:v>
                </c:pt>
                <c:pt idx="17">
                  <c:v>4.5009784735812131E-2</c:v>
                </c:pt>
                <c:pt idx="18">
                  <c:v>6.9230769230769235E-2</c:v>
                </c:pt>
                <c:pt idx="19">
                  <c:v>6.2385321100917435E-2</c:v>
                </c:pt>
                <c:pt idx="20">
                  <c:v>6.2413314840499307E-2</c:v>
                </c:pt>
                <c:pt idx="21">
                  <c:v>4.300234558248632E-2</c:v>
                </c:pt>
                <c:pt idx="22">
                  <c:v>2.0249221183800622E-2</c:v>
                </c:pt>
              </c:numCache>
            </c:numRef>
          </c:val>
          <c:smooth val="0"/>
          <c:extLst>
            <c:ext xmlns:c16="http://schemas.microsoft.com/office/drawing/2014/chart" uri="{C3380CC4-5D6E-409C-BE32-E72D297353CC}">
              <c16:uniqueId val="{00000000-738D-4B74-9299-4D5F51484E73}"/>
            </c:ext>
          </c:extLst>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Opacity'!$A$11:$A$47</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'(2)(i) Opacity'!$G$11:$G$47</c:f>
              <c:numCache>
                <c:formatCode>0.0%</c:formatCode>
                <c:ptCount val="37"/>
                <c:pt idx="0">
                  <c:v>4.8611111111111112E-2</c:v>
                </c:pt>
                <c:pt idx="1">
                  <c:v>6.7857142857142852E-2</c:v>
                </c:pt>
                <c:pt idx="2">
                  <c:v>6.8681318681318687E-2</c:v>
                </c:pt>
                <c:pt idx="3">
                  <c:v>6.9324090121317156E-2</c:v>
                </c:pt>
                <c:pt idx="4">
                  <c:v>6.3004846526655903E-2</c:v>
                </c:pt>
                <c:pt idx="5">
                  <c:v>5.1612903225806452E-2</c:v>
                </c:pt>
                <c:pt idx="6">
                  <c:v>5.6410256410256411E-2</c:v>
                </c:pt>
                <c:pt idx="7">
                  <c:v>7.8313253012048195E-2</c:v>
                </c:pt>
                <c:pt idx="8">
                  <c:v>7.4303405572755415E-2</c:v>
                </c:pt>
                <c:pt idx="9">
                  <c:v>4.046242774566474E-2</c:v>
                </c:pt>
                <c:pt idx="10">
                  <c:v>4.5515394912985271E-2</c:v>
                </c:pt>
                <c:pt idx="11">
                  <c:v>4.2276422764227641E-2</c:v>
                </c:pt>
                <c:pt idx="12">
                  <c:v>2.6501766784452298E-2</c:v>
                </c:pt>
                <c:pt idx="13">
                  <c:v>3.6709721278042146E-2</c:v>
                </c:pt>
                <c:pt idx="14">
                  <c:v>4.0515653775322284E-2</c:v>
                </c:pt>
                <c:pt idx="15">
                  <c:v>2.7981058975462762E-2</c:v>
                </c:pt>
                <c:pt idx="16">
                  <c:v>3.5093815149409312E-2</c:v>
                </c:pt>
                <c:pt idx="17">
                  <c:v>3.6282858200666422E-2</c:v>
                </c:pt>
                <c:pt idx="18">
                  <c:v>3.7383177570093455E-2</c:v>
                </c:pt>
                <c:pt idx="19">
                  <c:v>4.9840510366826157E-2</c:v>
                </c:pt>
                <c:pt idx="20">
                  <c:v>4.3913285158421342E-2</c:v>
                </c:pt>
                <c:pt idx="21">
                  <c:v>5.6030603060306029E-2</c:v>
                </c:pt>
                <c:pt idx="22">
                  <c:v>5.0913838120104436E-2</c:v>
                </c:pt>
                <c:pt idx="23">
                  <c:v>4.7663551401869161E-2</c:v>
                </c:pt>
                <c:pt idx="24">
                  <c:v>3.61328125E-2</c:v>
                </c:pt>
                <c:pt idx="25">
                  <c:v>1.937984496124031E-2</c:v>
                </c:pt>
                <c:pt idx="26">
                  <c:v>2.2632020117351215E-2</c:v>
                </c:pt>
                <c:pt idx="27">
                  <c:v>1.3698630136986301E-2</c:v>
                </c:pt>
                <c:pt idx="28">
                  <c:v>9.4139797599435155E-3</c:v>
                </c:pt>
                <c:pt idx="29">
                  <c:v>8.1441263573543924E-3</c:v>
                </c:pt>
                <c:pt idx="30">
                  <c:v>6.9000766675185281E-3</c:v>
                </c:pt>
                <c:pt idx="31">
                  <c:v>4.218635363169479E-3</c:v>
                </c:pt>
                <c:pt idx="32">
                  <c:v>1.2176560121765602E-3</c:v>
                </c:pt>
                <c:pt idx="33">
                  <c:v>1.4398848092152627E-3</c:v>
                </c:pt>
                <c:pt idx="34">
                  <c:v>1.7214996174445293E-3</c:v>
                </c:pt>
                <c:pt idx="35">
                  <c:v>9.5177664974619293E-4</c:v>
                </c:pt>
                <c:pt idx="36">
                  <c:v>0</c:v>
                </c:pt>
              </c:numCache>
            </c:numRef>
          </c:val>
          <c:smooth val="0"/>
          <c:extLst>
            <c:ext xmlns:c16="http://schemas.microsoft.com/office/drawing/2014/chart" uri="{C3380CC4-5D6E-409C-BE32-E72D297353CC}">
              <c16:uniqueId val="{00000001-738D-4B74-9299-4D5F51484E73}"/>
            </c:ext>
          </c:extLst>
        </c:ser>
        <c:dLbls>
          <c:showLegendKey val="0"/>
          <c:showVal val="0"/>
          <c:showCatName val="0"/>
          <c:showSerName val="0"/>
          <c:showPercent val="0"/>
          <c:showBubbleSize val="0"/>
        </c:dLbls>
        <c:marker val="1"/>
        <c:smooth val="0"/>
        <c:axId val="173568000"/>
        <c:axId val="173570304"/>
      </c:lineChart>
      <c:catAx>
        <c:axId val="17356800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718210223722217"/>
              <c:y val="0.9162689472428385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173570304"/>
        <c:crosses val="autoZero"/>
        <c:auto val="1"/>
        <c:lblAlgn val="ctr"/>
        <c:lblOffset val="100"/>
        <c:tickLblSkip val="2"/>
        <c:tickMarkSkip val="1"/>
        <c:noMultiLvlLbl val="0"/>
      </c:catAx>
      <c:valAx>
        <c:axId val="173570304"/>
        <c:scaling>
          <c:orientation val="minMax"/>
          <c:max val="0.16000000000000003"/>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6.4350706161729904E-3"/>
              <c:y val="0.311005035853771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73568000"/>
        <c:crosses val="autoZero"/>
        <c:crossBetween val="between"/>
        <c:majorUnit val="2.0000000000000011E-2"/>
      </c:valAx>
      <c:spPr>
        <a:noFill/>
        <a:ln w="12700">
          <a:solidFill>
            <a:srgbClr val="808080"/>
          </a:solidFill>
          <a:prstDash val="solid"/>
        </a:ln>
      </c:spPr>
    </c:plotArea>
    <c:legend>
      <c:legendPos val="r"/>
      <c:layout>
        <c:manualLayout>
          <c:xMode val="edge"/>
          <c:yMode val="edge"/>
          <c:x val="0.82239482564679778"/>
          <c:y val="0.2033495334614292"/>
          <c:w val="0.10810823647044072"/>
          <c:h val="8.612440191387572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Failures</a:t>
            </a:r>
          </a:p>
          <a:p>
            <a:pPr>
              <a:defRPr sz="92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3290514666641696"/>
          <c:y val="2.0642201834862386E-2"/>
        </c:manualLayout>
      </c:layout>
      <c:overlay val="0"/>
      <c:spPr>
        <a:noFill/>
        <a:ln w="25400">
          <a:noFill/>
        </a:ln>
      </c:spPr>
    </c:title>
    <c:autoTitleDeleted val="0"/>
    <c:plotArea>
      <c:layout>
        <c:manualLayout>
          <c:layoutTarget val="inner"/>
          <c:xMode val="edge"/>
          <c:yMode val="edge"/>
          <c:x val="9.2545045228805245E-2"/>
          <c:y val="0.15825705796778491"/>
          <c:w val="0.88817536462644897"/>
          <c:h val="0.62156032911984949"/>
        </c:manualLayout>
      </c:layout>
      <c:lineChart>
        <c:grouping val="standard"/>
        <c:varyColors val="0"/>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Opacity'!$A$11:$A$47</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'(2)(i) Opacity'!$B$11:$B$47</c:f>
              <c:numCache>
                <c:formatCode>#,##0</c:formatCode>
                <c:ptCount val="37"/>
                <c:pt idx="0">
                  <c:v>0</c:v>
                </c:pt>
                <c:pt idx="1">
                  <c:v>0</c:v>
                </c:pt>
                <c:pt idx="2">
                  <c:v>1</c:v>
                </c:pt>
                <c:pt idx="3">
                  <c:v>1</c:v>
                </c:pt>
                <c:pt idx="4">
                  <c:v>2</c:v>
                </c:pt>
                <c:pt idx="5">
                  <c:v>3</c:v>
                </c:pt>
                <c:pt idx="6">
                  <c:v>0</c:v>
                </c:pt>
                <c:pt idx="7">
                  <c:v>2</c:v>
                </c:pt>
                <c:pt idx="8">
                  <c:v>0</c:v>
                </c:pt>
                <c:pt idx="9">
                  <c:v>1</c:v>
                </c:pt>
                <c:pt idx="10">
                  <c:v>5</c:v>
                </c:pt>
                <c:pt idx="11">
                  <c:v>2</c:v>
                </c:pt>
                <c:pt idx="12">
                  <c:v>2</c:v>
                </c:pt>
                <c:pt idx="13">
                  <c:v>20</c:v>
                </c:pt>
                <c:pt idx="14">
                  <c:v>12</c:v>
                </c:pt>
                <c:pt idx="15">
                  <c:v>15</c:v>
                </c:pt>
                <c:pt idx="16">
                  <c:v>27</c:v>
                </c:pt>
                <c:pt idx="17">
                  <c:v>23</c:v>
                </c:pt>
                <c:pt idx="18">
                  <c:v>36</c:v>
                </c:pt>
                <c:pt idx="19">
                  <c:v>34</c:v>
                </c:pt>
                <c:pt idx="20">
                  <c:v>45</c:v>
                </c:pt>
                <c:pt idx="21">
                  <c:v>55</c:v>
                </c:pt>
                <c:pt idx="22">
                  <c:v>39</c:v>
                </c:pt>
              </c:numCache>
            </c:numRef>
          </c:val>
          <c:smooth val="0"/>
          <c:extLst>
            <c:ext xmlns:c16="http://schemas.microsoft.com/office/drawing/2014/chart" uri="{C3380CC4-5D6E-409C-BE32-E72D297353CC}">
              <c16:uniqueId val="{00000000-FC20-44A0-92EE-823AFF6A1A72}"/>
            </c:ext>
          </c:extLst>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Opacity'!$A$11:$A$47</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'(2)(i) Opacity'!$E$11:$E$47</c:f>
              <c:numCache>
                <c:formatCode>#,##0</c:formatCode>
                <c:ptCount val="37"/>
                <c:pt idx="0">
                  <c:v>7</c:v>
                </c:pt>
                <c:pt idx="1">
                  <c:v>19</c:v>
                </c:pt>
                <c:pt idx="2">
                  <c:v>25</c:v>
                </c:pt>
                <c:pt idx="3">
                  <c:v>40</c:v>
                </c:pt>
                <c:pt idx="4">
                  <c:v>39</c:v>
                </c:pt>
                <c:pt idx="5">
                  <c:v>24</c:v>
                </c:pt>
                <c:pt idx="6">
                  <c:v>22</c:v>
                </c:pt>
                <c:pt idx="7">
                  <c:v>26</c:v>
                </c:pt>
                <c:pt idx="8">
                  <c:v>24</c:v>
                </c:pt>
                <c:pt idx="9">
                  <c:v>21</c:v>
                </c:pt>
                <c:pt idx="10">
                  <c:v>34</c:v>
                </c:pt>
                <c:pt idx="11">
                  <c:v>52</c:v>
                </c:pt>
                <c:pt idx="12">
                  <c:v>30</c:v>
                </c:pt>
                <c:pt idx="13">
                  <c:v>54</c:v>
                </c:pt>
                <c:pt idx="14">
                  <c:v>66</c:v>
                </c:pt>
                <c:pt idx="15">
                  <c:v>65</c:v>
                </c:pt>
                <c:pt idx="16">
                  <c:v>101</c:v>
                </c:pt>
                <c:pt idx="17">
                  <c:v>98</c:v>
                </c:pt>
                <c:pt idx="18">
                  <c:v>88</c:v>
                </c:pt>
                <c:pt idx="19">
                  <c:v>125</c:v>
                </c:pt>
                <c:pt idx="20">
                  <c:v>158</c:v>
                </c:pt>
                <c:pt idx="21">
                  <c:v>249</c:v>
                </c:pt>
                <c:pt idx="22">
                  <c:v>234</c:v>
                </c:pt>
                <c:pt idx="23">
                  <c:v>255</c:v>
                </c:pt>
                <c:pt idx="24">
                  <c:v>111</c:v>
                </c:pt>
                <c:pt idx="25">
                  <c:v>45</c:v>
                </c:pt>
                <c:pt idx="26">
                  <c:v>54</c:v>
                </c:pt>
                <c:pt idx="27">
                  <c:v>36</c:v>
                </c:pt>
                <c:pt idx="28">
                  <c:v>40</c:v>
                </c:pt>
                <c:pt idx="29">
                  <c:v>33</c:v>
                </c:pt>
                <c:pt idx="30">
                  <c:v>27</c:v>
                </c:pt>
                <c:pt idx="31">
                  <c:v>23</c:v>
                </c:pt>
                <c:pt idx="32">
                  <c:v>8</c:v>
                </c:pt>
                <c:pt idx="33">
                  <c:v>8</c:v>
                </c:pt>
                <c:pt idx="34">
                  <c:v>9</c:v>
                </c:pt>
                <c:pt idx="35">
                  <c:v>3</c:v>
                </c:pt>
                <c:pt idx="36">
                  <c:v>0</c:v>
                </c:pt>
              </c:numCache>
            </c:numRef>
          </c:val>
          <c:smooth val="0"/>
          <c:extLst>
            <c:ext xmlns:c16="http://schemas.microsoft.com/office/drawing/2014/chart" uri="{C3380CC4-5D6E-409C-BE32-E72D297353CC}">
              <c16:uniqueId val="{00000001-FC20-44A0-92EE-823AFF6A1A72}"/>
            </c:ext>
          </c:extLst>
        </c:ser>
        <c:dLbls>
          <c:showLegendKey val="0"/>
          <c:showVal val="0"/>
          <c:showCatName val="0"/>
          <c:showSerName val="0"/>
          <c:showPercent val="0"/>
          <c:showBubbleSize val="0"/>
        </c:dLbls>
        <c:marker val="1"/>
        <c:smooth val="0"/>
        <c:axId val="193096704"/>
        <c:axId val="193103360"/>
      </c:lineChart>
      <c:catAx>
        <c:axId val="193096704"/>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915202187122568"/>
              <c:y val="0.912844999879602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193103360"/>
        <c:crosses val="autoZero"/>
        <c:auto val="1"/>
        <c:lblAlgn val="ctr"/>
        <c:lblOffset val="100"/>
        <c:tickLblSkip val="2"/>
        <c:tickMarkSkip val="1"/>
        <c:noMultiLvlLbl val="0"/>
      </c:catAx>
      <c:valAx>
        <c:axId val="193103360"/>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Fails</a:t>
                </a:r>
              </a:p>
            </c:rich>
          </c:tx>
          <c:layout>
            <c:manualLayout>
              <c:xMode val="edge"/>
              <c:yMode val="edge"/>
              <c:x val="8.9974127788128751E-3"/>
              <c:y val="0.302752534373570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93096704"/>
        <c:crosses val="autoZero"/>
        <c:crossBetween val="between"/>
      </c:valAx>
      <c:spPr>
        <a:noFill/>
        <a:ln w="12700">
          <a:solidFill>
            <a:srgbClr val="808080"/>
          </a:solidFill>
          <a:prstDash val="solid"/>
        </a:ln>
      </c:spPr>
    </c:plotArea>
    <c:legend>
      <c:legendPos val="r"/>
      <c:layout>
        <c:manualLayout>
          <c:xMode val="edge"/>
          <c:yMode val="edge"/>
          <c:x val="0.86503905798933645"/>
          <c:y val="0.17431216740109423"/>
          <c:w val="0.10668389400195342"/>
          <c:h val="8.2568807339450268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1st Retest Failure Rate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4420050687767306"/>
          <c:y val="2.8523622047244093E-2"/>
        </c:manualLayout>
      </c:layout>
      <c:overlay val="0"/>
      <c:spPr>
        <a:noFill/>
        <a:ln w="25400">
          <a:noFill/>
        </a:ln>
      </c:spPr>
    </c:title>
    <c:autoTitleDeleted val="0"/>
    <c:plotArea>
      <c:layout>
        <c:manualLayout>
          <c:layoutTarget val="inner"/>
          <c:xMode val="edge"/>
          <c:yMode val="edge"/>
          <c:x val="0.1477518327450448"/>
          <c:y val="0.23304029270895993"/>
          <c:w val="0.76556867841961262"/>
          <c:h val="0.60906040268459027"/>
        </c:manualLayout>
      </c:layout>
      <c:scatterChart>
        <c:scatterStyle val="lineMarker"/>
        <c:varyColors val="0"/>
        <c:ser>
          <c:idx val="0"/>
          <c:order val="0"/>
          <c:tx>
            <c:strRef>
              <c:f>'(2)(ii) OBD'!$B$7:$D$7</c:f>
              <c:strCache>
                <c:ptCount val="1"/>
                <c:pt idx="0">
                  <c:v>LDGV</c:v>
                </c:pt>
              </c:strCache>
            </c:strRef>
          </c:tx>
          <c:marker>
            <c:symbol val="diamond"/>
            <c:size val="8"/>
          </c:marker>
          <c:xVal>
            <c:numRef>
              <c:f>'(2)(ii) OBD'!$A$9:$A$24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'(2)(ii) OBD'!$D$9:$D$24</c:f>
              <c:numCache>
                <c:formatCode>0.0%</c:formatCode>
                <c:ptCount val="16"/>
                <c:pt idx="0">
                  <c:v>7.1994943691105498E-2</c:v>
                </c:pt>
                <c:pt idx="1">
                  <c:v>5.4908669499475746E-2</c:v>
                </c:pt>
                <c:pt idx="2">
                  <c:v>5.1663428848955806E-2</c:v>
                </c:pt>
                <c:pt idx="3">
                  <c:v>4.297320889008259E-2</c:v>
                </c:pt>
                <c:pt idx="4">
                  <c:v>3.7677902621722846E-2</c:v>
                </c:pt>
                <c:pt idx="5">
                  <c:v>3.1128404669260701E-2</c:v>
                </c:pt>
                <c:pt idx="6">
                  <c:v>2.5235602094240837E-2</c:v>
                </c:pt>
                <c:pt idx="7">
                  <c:v>1.8829131046423548E-2</c:v>
                </c:pt>
                <c:pt idx="8">
                  <c:v>1.6770259176732732E-2</c:v>
                </c:pt>
                <c:pt idx="9">
                  <c:v>1.32252027448534E-2</c:v>
                </c:pt>
                <c:pt idx="10">
                  <c:v>1.0025780578630765E-2</c:v>
                </c:pt>
                <c:pt idx="11">
                  <c:v>5.2197135226996847E-3</c:v>
                </c:pt>
                <c:pt idx="12">
                  <c:v>5.8836347788189152E-3</c:v>
                </c:pt>
                <c:pt idx="13">
                  <c:v>2.5157232704402514E-3</c:v>
                </c:pt>
                <c:pt idx="14">
                  <c:v>3.0991735537190084E-3</c:v>
                </c:pt>
                <c:pt idx="15">
                  <c:v>0</c:v>
                </c:pt>
              </c:numCache>
            </c:numRef>
          </c:yVal>
          <c:smooth val="0"/>
          <c:extLst>
            <c:ext xmlns:c16="http://schemas.microsoft.com/office/drawing/2014/chart" uri="{C3380CC4-5D6E-409C-BE32-E72D297353CC}">
              <c16:uniqueId val="{00000000-1F08-4A06-92D4-C3032848F276}"/>
            </c:ext>
          </c:extLst>
        </c:ser>
        <c:ser>
          <c:idx val="1"/>
          <c:order val="1"/>
          <c:tx>
            <c:strRef>
              <c:f>'(2)(ii) OBD'!#REF!</c:f>
              <c:strCache>
                <c:ptCount val="1"/>
                <c:pt idx="0">
                  <c:v>#REF!</c:v>
                </c:pt>
              </c:strCache>
            </c:strRef>
          </c:tx>
          <c:marker>
            <c:symbol val="square"/>
            <c:size val="8"/>
          </c:marker>
          <c:xVal>
            <c:numRef>
              <c:f>'(2)(ii) OBD'!$A$9:$A$24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'(2)(ii) OBD'!#REF!</c:f>
              <c:numCache>
                <c:formatCode>General</c:formatCode>
                <c:ptCount val="1"/>
                <c:pt idx="0">
                  <c:v>1</c:v>
                </c:pt>
              </c:numCache>
            </c:numRef>
          </c:yVal>
          <c:smooth val="0"/>
          <c:extLst>
            <c:ext xmlns:c16="http://schemas.microsoft.com/office/drawing/2014/chart" uri="{C3380CC4-5D6E-409C-BE32-E72D297353CC}">
              <c16:uniqueId val="{00000001-1F08-4A06-92D4-C3032848F276}"/>
            </c:ext>
          </c:extLst>
        </c:ser>
        <c:ser>
          <c:idx val="2"/>
          <c:order val="2"/>
          <c:tx>
            <c:strRef>
              <c:f>'(2)(ii) OBD'!$E$7:$G$7</c:f>
              <c:strCache>
                <c:ptCount val="1"/>
                <c:pt idx="0">
                  <c:v>MDGV</c:v>
                </c:pt>
              </c:strCache>
            </c:strRef>
          </c:tx>
          <c:marker>
            <c:symbol val="triangle"/>
            <c:size val="8"/>
          </c:marker>
          <c:xVal>
            <c:numRef>
              <c:f>'(2)(ii) OBD'!$A$9:$A$24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'(2)(ii) OBD'!$G$9:$G$24</c:f>
              <c:numCache>
                <c:formatCode>0.0%</c:formatCode>
                <c:ptCount val="16"/>
                <c:pt idx="4">
                  <c:v>4.665314401622718E-2</c:v>
                </c:pt>
                <c:pt idx="5">
                  <c:v>4.3661971830985913E-2</c:v>
                </c:pt>
                <c:pt idx="6">
                  <c:v>3.0508474576271188E-2</c:v>
                </c:pt>
                <c:pt idx="7">
                  <c:v>2.6570048309178744E-2</c:v>
                </c:pt>
                <c:pt idx="8">
                  <c:v>2.2377622377622378E-2</c:v>
                </c:pt>
                <c:pt idx="9">
                  <c:v>2.3008849557522124E-2</c:v>
                </c:pt>
                <c:pt idx="10">
                  <c:v>1.0040160642570281E-2</c:v>
                </c:pt>
                <c:pt idx="11">
                  <c:v>9.6930533117932146E-3</c:v>
                </c:pt>
                <c:pt idx="12">
                  <c:v>9.433962264150943E-3</c:v>
                </c:pt>
                <c:pt idx="13">
                  <c:v>0</c:v>
                </c:pt>
                <c:pt idx="14">
                  <c:v>0</c:v>
                </c:pt>
                <c:pt idx="15">
                  <c:v>0</c:v>
                </c:pt>
              </c:numCache>
            </c:numRef>
          </c:yVal>
          <c:smooth val="0"/>
          <c:extLst>
            <c:ext xmlns:c16="http://schemas.microsoft.com/office/drawing/2014/chart" uri="{C3380CC4-5D6E-409C-BE32-E72D297353CC}">
              <c16:uniqueId val="{00000002-1F08-4A06-92D4-C3032848F276}"/>
            </c:ext>
          </c:extLst>
        </c:ser>
        <c:dLbls>
          <c:showLegendKey val="0"/>
          <c:showVal val="0"/>
          <c:showCatName val="0"/>
          <c:showSerName val="0"/>
          <c:showPercent val="0"/>
          <c:showBubbleSize val="0"/>
        </c:dLbls>
        <c:axId val="193340544"/>
        <c:axId val="193342464"/>
      </c:scatterChart>
      <c:valAx>
        <c:axId val="193340544"/>
        <c:scaling>
          <c:orientation val="minMax"/>
          <c:max val="2019"/>
          <c:min val="2004"/>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520200945397794"/>
              <c:y val="0.91442948854366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93342464"/>
        <c:crosses val="autoZero"/>
        <c:crossBetween val="midCat"/>
        <c:majorUnit val="1"/>
      </c:valAx>
      <c:valAx>
        <c:axId val="193342464"/>
        <c:scaling>
          <c:orientation val="minMax"/>
          <c:max val="0.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4.7619158170339265E-2"/>
              <c:y val="0.422818684826561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93340544"/>
        <c:crossesAt val="2001"/>
        <c:crossBetween val="midCat"/>
        <c:majorUnit val="2.0000000000000011E-2"/>
      </c:valAx>
      <c:spPr>
        <a:noFill/>
        <a:ln w="12700">
          <a:solidFill>
            <a:srgbClr val="808080"/>
          </a:solidFill>
          <a:prstDash val="solid"/>
        </a:ln>
      </c:spPr>
    </c:plotArea>
    <c:legend>
      <c:legendPos val="r"/>
      <c:legendEntry>
        <c:idx val="1"/>
        <c:delete val="1"/>
      </c:legendEntry>
      <c:layout>
        <c:manualLayout>
          <c:xMode val="edge"/>
          <c:yMode val="edge"/>
          <c:x val="0.78159953066211563"/>
          <c:y val="0.2423827377694962"/>
          <c:w val="0.11599527945984672"/>
          <c:h val="7.828362681078499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1st Retest Failures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6772622056929235"/>
          <c:y val="2.8619493629286185E-2"/>
        </c:manualLayout>
      </c:layout>
      <c:overlay val="0"/>
      <c:spPr>
        <a:noFill/>
        <a:ln w="25400">
          <a:noFill/>
        </a:ln>
      </c:spPr>
    </c:title>
    <c:autoTitleDeleted val="0"/>
    <c:plotArea>
      <c:layout>
        <c:manualLayout>
          <c:layoutTarget val="inner"/>
          <c:xMode val="edge"/>
          <c:yMode val="edge"/>
          <c:x val="0.13936430317848444"/>
          <c:y val="0.17171745402833252"/>
          <c:w val="0.77506112469439226"/>
          <c:h val="0.65825024044191993"/>
        </c:manualLayout>
      </c:layout>
      <c:lineChart>
        <c:grouping val="standard"/>
        <c:varyColors val="0"/>
        <c:ser>
          <c:idx val="0"/>
          <c:order val="0"/>
          <c:tx>
            <c:strRef>
              <c:f>'(2)(ii) OBD'!$B$7:$D$7</c:f>
              <c:strCache>
                <c:ptCount val="1"/>
                <c:pt idx="0">
                  <c:v>LDGV</c:v>
                </c:pt>
              </c:strCache>
            </c:strRef>
          </c:tx>
          <c:marker>
            <c:symbol val="diamond"/>
            <c:size val="8"/>
          </c:marker>
          <c:cat>
            <c:numRef>
              <c:f>'(2)(ii) OBD'!$A$9:$A$24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'(2)(ii) OBD'!$B$9:$B$24</c:f>
              <c:numCache>
                <c:formatCode>#,##0</c:formatCode>
                <c:ptCount val="16"/>
                <c:pt idx="0">
                  <c:v>1253</c:v>
                </c:pt>
                <c:pt idx="1">
                  <c:v>995</c:v>
                </c:pt>
                <c:pt idx="2">
                  <c:v>851</c:v>
                </c:pt>
                <c:pt idx="3">
                  <c:v>640</c:v>
                </c:pt>
                <c:pt idx="4">
                  <c:v>503</c:v>
                </c:pt>
                <c:pt idx="5">
                  <c:v>288</c:v>
                </c:pt>
                <c:pt idx="6">
                  <c:v>241</c:v>
                </c:pt>
                <c:pt idx="7">
                  <c:v>174</c:v>
                </c:pt>
                <c:pt idx="8">
                  <c:v>143</c:v>
                </c:pt>
                <c:pt idx="9">
                  <c:v>106</c:v>
                </c:pt>
                <c:pt idx="10">
                  <c:v>70</c:v>
                </c:pt>
                <c:pt idx="11">
                  <c:v>43</c:v>
                </c:pt>
                <c:pt idx="12">
                  <c:v>27</c:v>
                </c:pt>
                <c:pt idx="13">
                  <c:v>8</c:v>
                </c:pt>
                <c:pt idx="14">
                  <c:v>3</c:v>
                </c:pt>
                <c:pt idx="15">
                  <c:v>0</c:v>
                </c:pt>
              </c:numCache>
            </c:numRef>
          </c:val>
          <c:smooth val="0"/>
          <c:extLst>
            <c:ext xmlns:c16="http://schemas.microsoft.com/office/drawing/2014/chart" uri="{C3380CC4-5D6E-409C-BE32-E72D297353CC}">
              <c16:uniqueId val="{00000000-95B6-4D82-B451-DC5C1A5C1EEF}"/>
            </c:ext>
          </c:extLst>
        </c:ser>
        <c:ser>
          <c:idx val="2"/>
          <c:order val="1"/>
          <c:tx>
            <c:strRef>
              <c:f>'(2)(ii) OBD'!$E$7:$G$7</c:f>
              <c:strCache>
                <c:ptCount val="1"/>
                <c:pt idx="0">
                  <c:v>MDGV</c:v>
                </c:pt>
              </c:strCache>
            </c:strRef>
          </c:tx>
          <c:marker>
            <c:symbol val="triangle"/>
            <c:size val="8"/>
          </c:marker>
          <c:cat>
            <c:numRef>
              <c:f>'(2)(ii) OBD'!$A$9:$A$24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'(2)(ii) OBD'!$E$9:$E$24</c:f>
              <c:numCache>
                <c:formatCode>#,##0</c:formatCode>
                <c:ptCount val="16"/>
                <c:pt idx="4">
                  <c:v>46</c:v>
                </c:pt>
                <c:pt idx="5">
                  <c:v>31</c:v>
                </c:pt>
                <c:pt idx="6">
                  <c:v>18</c:v>
                </c:pt>
                <c:pt idx="7">
                  <c:v>22</c:v>
                </c:pt>
                <c:pt idx="8">
                  <c:v>16</c:v>
                </c:pt>
                <c:pt idx="9">
                  <c:v>13</c:v>
                </c:pt>
                <c:pt idx="10">
                  <c:v>5</c:v>
                </c:pt>
                <c:pt idx="11">
                  <c:v>6</c:v>
                </c:pt>
                <c:pt idx="12">
                  <c:v>3</c:v>
                </c:pt>
                <c:pt idx="13">
                  <c:v>0</c:v>
                </c:pt>
                <c:pt idx="14">
                  <c:v>0</c:v>
                </c:pt>
                <c:pt idx="15">
                  <c:v>0</c:v>
                </c:pt>
              </c:numCache>
            </c:numRef>
          </c:val>
          <c:smooth val="0"/>
          <c:extLst>
            <c:ext xmlns:c16="http://schemas.microsoft.com/office/drawing/2014/chart" uri="{C3380CC4-5D6E-409C-BE32-E72D297353CC}">
              <c16:uniqueId val="{00000001-95B6-4D82-B451-DC5C1A5C1EEF}"/>
            </c:ext>
          </c:extLst>
        </c:ser>
        <c:dLbls>
          <c:showLegendKey val="0"/>
          <c:showVal val="0"/>
          <c:showCatName val="0"/>
          <c:showSerName val="0"/>
          <c:showPercent val="0"/>
          <c:showBubbleSize val="0"/>
        </c:dLbls>
        <c:marker val="1"/>
        <c:smooth val="0"/>
        <c:axId val="193573632"/>
        <c:axId val="193575168"/>
      </c:lineChart>
      <c:catAx>
        <c:axId val="193573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93575168"/>
        <c:crosses val="autoZero"/>
        <c:auto val="1"/>
        <c:lblAlgn val="ctr"/>
        <c:lblOffset val="100"/>
        <c:tickLblSkip val="1"/>
        <c:tickMarkSkip val="1"/>
        <c:noMultiLvlLbl val="0"/>
      </c:catAx>
      <c:valAx>
        <c:axId val="19357516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93573632"/>
        <c:crosses val="autoZero"/>
        <c:crossBetween val="midCat"/>
        <c:majorUnit val="100"/>
      </c:valAx>
      <c:spPr>
        <a:noFill/>
        <a:ln w="12700">
          <a:solidFill>
            <a:srgbClr val="808080"/>
          </a:solidFill>
          <a:prstDash val="solid"/>
        </a:ln>
      </c:spPr>
    </c:plotArea>
    <c:legend>
      <c:legendPos val="r"/>
      <c:layout>
        <c:manualLayout>
          <c:xMode val="edge"/>
          <c:yMode val="edge"/>
          <c:x val="0.78003382192610538"/>
          <c:y val="0.18989498292000037"/>
          <c:w val="0.11613692199914062"/>
          <c:h val="6.9136852859835479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 Rate - Non-diesel</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600" b="0" i="0" u="none" strike="noStrike" baseline="0">
                <a:solidFill>
                  <a:srgbClr val="000000"/>
                </a:solidFill>
                <a:latin typeface="Arial"/>
                <a:cs typeface="Arial"/>
              </a:rPr>
              <a:t> </a:t>
            </a:r>
          </a:p>
        </c:rich>
      </c:tx>
      <c:layout>
        <c:manualLayout>
          <c:xMode val="edge"/>
          <c:yMode val="edge"/>
          <c:x val="0.27314843376536696"/>
          <c:y val="2.8523564989158964E-2"/>
        </c:manualLayout>
      </c:layout>
      <c:overlay val="0"/>
      <c:spPr>
        <a:noFill/>
        <a:ln w="25400">
          <a:noFill/>
        </a:ln>
      </c:spPr>
    </c:title>
    <c:autoTitleDeleted val="0"/>
    <c:plotArea>
      <c:layout>
        <c:manualLayout>
          <c:layoutTarget val="inner"/>
          <c:xMode val="edge"/>
          <c:yMode val="edge"/>
          <c:x val="0.1273149587164519"/>
          <c:y val="0.22315436241610739"/>
          <c:w val="0.76620456972991857"/>
          <c:h val="0.62583892617451908"/>
        </c:manualLayout>
      </c:layout>
      <c:scatterChart>
        <c:scatterStyle val="lineMarker"/>
        <c:varyColors val="0"/>
        <c:ser>
          <c:idx val="0"/>
          <c:order val="0"/>
          <c:tx>
            <c:strRef>
              <c:f>'(2)(iii) OBD'!$B$7:$D$7</c:f>
              <c:strCache>
                <c:ptCount val="1"/>
                <c:pt idx="0">
                  <c:v>LDGV</c:v>
                </c:pt>
              </c:strCache>
            </c:strRef>
          </c:tx>
          <c:marker>
            <c:symbol val="diamond"/>
            <c:size val="8"/>
          </c:marker>
          <c:xVal>
            <c:numRef>
              <c:f>'(2)(iii) OBD'!$A$9:$A$24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'(2)(iii) OBD'!$D$9:$D$24</c:f>
              <c:numCache>
                <c:formatCode>0.0%</c:formatCode>
                <c:ptCount val="16"/>
                <c:pt idx="0">
                  <c:v>0.92800505630889452</c:v>
                </c:pt>
                <c:pt idx="1">
                  <c:v>0.9450913305005243</c:v>
                </c:pt>
                <c:pt idx="2">
                  <c:v>0.94833657115104419</c:v>
                </c:pt>
                <c:pt idx="3">
                  <c:v>0.9570267911099174</c:v>
                </c:pt>
                <c:pt idx="4">
                  <c:v>0.96232209737827712</c:v>
                </c:pt>
                <c:pt idx="5">
                  <c:v>0.9688715953307393</c:v>
                </c:pt>
                <c:pt idx="6">
                  <c:v>0.97476439790575919</c:v>
                </c:pt>
                <c:pt idx="7">
                  <c:v>0.98117086895357641</c:v>
                </c:pt>
                <c:pt idx="8">
                  <c:v>0.98322974082326731</c:v>
                </c:pt>
                <c:pt idx="9">
                  <c:v>0.98677479725514661</c:v>
                </c:pt>
                <c:pt idx="10">
                  <c:v>0.98997421942136921</c:v>
                </c:pt>
                <c:pt idx="11">
                  <c:v>0.99478028647730032</c:v>
                </c:pt>
                <c:pt idx="12">
                  <c:v>0.99411636522118108</c:v>
                </c:pt>
                <c:pt idx="13">
                  <c:v>0.99748427672955975</c:v>
                </c:pt>
                <c:pt idx="14">
                  <c:v>0.99690082644628097</c:v>
                </c:pt>
                <c:pt idx="15">
                  <c:v>1</c:v>
                </c:pt>
              </c:numCache>
            </c:numRef>
          </c:yVal>
          <c:smooth val="0"/>
          <c:extLst>
            <c:ext xmlns:c16="http://schemas.microsoft.com/office/drawing/2014/chart" uri="{C3380CC4-5D6E-409C-BE32-E72D297353CC}">
              <c16:uniqueId val="{00000000-F4EB-4C56-B375-1F268E588284}"/>
            </c:ext>
          </c:extLst>
        </c:ser>
        <c:ser>
          <c:idx val="2"/>
          <c:order val="1"/>
          <c:tx>
            <c:strRef>
              <c:f>'(2)(iii) OBD'!$E$7:$G$7</c:f>
              <c:strCache>
                <c:ptCount val="1"/>
                <c:pt idx="0">
                  <c:v>MDGV</c:v>
                </c:pt>
              </c:strCache>
            </c:strRef>
          </c:tx>
          <c:marker>
            <c:symbol val="triangle"/>
            <c:size val="8"/>
          </c:marker>
          <c:xVal>
            <c:numRef>
              <c:f>'(2)(iii) OBD'!$A$9:$A$24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'(2)(iii) OBD'!$G$9:$G$24</c:f>
              <c:numCache>
                <c:formatCode>0.0%</c:formatCode>
                <c:ptCount val="16"/>
                <c:pt idx="4">
                  <c:v>0.95334685598377278</c:v>
                </c:pt>
                <c:pt idx="5">
                  <c:v>0.95633802816901403</c:v>
                </c:pt>
                <c:pt idx="6">
                  <c:v>0.96949152542372885</c:v>
                </c:pt>
                <c:pt idx="7">
                  <c:v>0.97342995169082125</c:v>
                </c:pt>
                <c:pt idx="8">
                  <c:v>0.97762237762237758</c:v>
                </c:pt>
                <c:pt idx="9">
                  <c:v>0.97699115044247786</c:v>
                </c:pt>
                <c:pt idx="10">
                  <c:v>0.98995983935742971</c:v>
                </c:pt>
                <c:pt idx="11">
                  <c:v>0.99030694668820674</c:v>
                </c:pt>
                <c:pt idx="12">
                  <c:v>0.99056603773584906</c:v>
                </c:pt>
                <c:pt idx="13">
                  <c:v>1</c:v>
                </c:pt>
                <c:pt idx="14">
                  <c:v>1</c:v>
                </c:pt>
                <c:pt idx="15">
                  <c:v>1</c:v>
                </c:pt>
              </c:numCache>
            </c:numRef>
          </c:yVal>
          <c:smooth val="0"/>
          <c:extLst>
            <c:ext xmlns:c16="http://schemas.microsoft.com/office/drawing/2014/chart" uri="{C3380CC4-5D6E-409C-BE32-E72D297353CC}">
              <c16:uniqueId val="{00000001-F4EB-4C56-B375-1F268E588284}"/>
            </c:ext>
          </c:extLst>
        </c:ser>
        <c:dLbls>
          <c:showLegendKey val="0"/>
          <c:showVal val="0"/>
          <c:showCatName val="0"/>
          <c:showSerName val="0"/>
          <c:showPercent val="0"/>
          <c:showBubbleSize val="0"/>
        </c:dLbls>
        <c:axId val="208753408"/>
        <c:axId val="208755328"/>
      </c:scatterChart>
      <c:valAx>
        <c:axId val="208753408"/>
        <c:scaling>
          <c:orientation val="minMax"/>
          <c:max val="2019"/>
          <c:min val="2004"/>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0231951246644"/>
              <c:y val="0.914429487618399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08755328"/>
        <c:crosses val="autoZero"/>
        <c:crossBetween val="midCat"/>
        <c:majorUnit val="1"/>
      </c:valAx>
      <c:valAx>
        <c:axId val="208755328"/>
        <c:scaling>
          <c:orientation val="minMax"/>
          <c:max val="1"/>
          <c:min val="0.800000000000001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Pass Rate (%)</a:t>
                </a:r>
              </a:p>
            </c:rich>
          </c:tx>
          <c:layout>
            <c:manualLayout>
              <c:xMode val="edge"/>
              <c:yMode val="edge"/>
              <c:x val="2.3148223310574149E-2"/>
              <c:y val="0.429530160903802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08753408"/>
        <c:crosses val="autoZero"/>
        <c:crossBetween val="midCat"/>
        <c:majorUnit val="0.05"/>
      </c:valAx>
      <c:spPr>
        <a:noFill/>
        <a:ln w="12700">
          <a:solidFill>
            <a:srgbClr val="808080"/>
          </a:solidFill>
          <a:prstDash val="solid"/>
        </a:ln>
      </c:spPr>
    </c:plotArea>
    <c:legend>
      <c:legendPos val="r"/>
      <c:layout>
        <c:manualLayout>
          <c:xMode val="edge"/>
          <c:yMode val="edge"/>
          <c:x val="0.74403083472833642"/>
          <c:y val="0.40474392662258879"/>
          <c:w val="0.10763896780943608"/>
          <c:h val="6.077268741561638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Passes - Non-diesel</a:t>
            </a:r>
          </a:p>
          <a:p>
            <a:pPr>
              <a:defRPr sz="1200" b="0" i="0" u="none" strike="noStrike" baseline="0">
                <a:solidFill>
                  <a:srgbClr val="000000"/>
                </a:solidFill>
                <a:latin typeface="Arial"/>
                <a:ea typeface="Arial"/>
                <a:cs typeface="Arial"/>
              </a:defRPr>
            </a:pPr>
            <a:r>
              <a:rPr lang="en-US" sz="1600" b="0" i="0" u="none" strike="noStrike" baseline="0">
                <a:solidFill>
                  <a:srgbClr val="000000"/>
                </a:solidFill>
                <a:latin typeface="Arial"/>
                <a:cs typeface="Arial"/>
              </a:rPr>
              <a:t>by Model Year and Vehicle Class </a:t>
            </a:r>
          </a:p>
        </c:rich>
      </c:tx>
      <c:layout>
        <c:manualLayout>
          <c:xMode val="edge"/>
          <c:yMode val="edge"/>
          <c:x val="0.2893521204586269"/>
          <c:y val="2.8619493629286185E-2"/>
        </c:manualLayout>
      </c:layout>
      <c:overlay val="0"/>
      <c:spPr>
        <a:noFill/>
        <a:ln w="25400">
          <a:noFill/>
        </a:ln>
      </c:spPr>
    </c:title>
    <c:autoTitleDeleted val="0"/>
    <c:plotArea>
      <c:layout>
        <c:manualLayout>
          <c:layoutTarget val="inner"/>
          <c:xMode val="edge"/>
          <c:yMode val="edge"/>
          <c:x val="0.14236127201930521"/>
          <c:y val="0.18518548963839604"/>
          <c:w val="0.75810270872069041"/>
          <c:h val="0.66666776269822625"/>
        </c:manualLayout>
      </c:layout>
      <c:lineChart>
        <c:grouping val="standard"/>
        <c:varyColors val="0"/>
        <c:ser>
          <c:idx val="0"/>
          <c:order val="0"/>
          <c:tx>
            <c:strRef>
              <c:f>'(2)(iii) OBD'!$B$7:$D$7</c:f>
              <c:strCache>
                <c:ptCount val="1"/>
                <c:pt idx="0">
                  <c:v>LDGV</c:v>
                </c:pt>
              </c:strCache>
            </c:strRef>
          </c:tx>
          <c:marker>
            <c:symbol val="diamond"/>
            <c:size val="8"/>
          </c:marker>
          <c:cat>
            <c:numRef>
              <c:f>'(2)(iii) OBD'!$A$9:$A$24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'(2)(iii) OBD'!$B$9:$B$24</c:f>
              <c:numCache>
                <c:formatCode>#,##0</c:formatCode>
                <c:ptCount val="16"/>
                <c:pt idx="0">
                  <c:v>16151</c:v>
                </c:pt>
                <c:pt idx="1">
                  <c:v>17126</c:v>
                </c:pt>
                <c:pt idx="2">
                  <c:v>15621</c:v>
                </c:pt>
                <c:pt idx="3">
                  <c:v>14253</c:v>
                </c:pt>
                <c:pt idx="4">
                  <c:v>12847</c:v>
                </c:pt>
                <c:pt idx="5">
                  <c:v>8964</c:v>
                </c:pt>
                <c:pt idx="6">
                  <c:v>9309</c:v>
                </c:pt>
                <c:pt idx="7">
                  <c:v>9067</c:v>
                </c:pt>
                <c:pt idx="8">
                  <c:v>8384</c:v>
                </c:pt>
                <c:pt idx="9">
                  <c:v>7909</c:v>
                </c:pt>
                <c:pt idx="10">
                  <c:v>6912</c:v>
                </c:pt>
                <c:pt idx="11">
                  <c:v>8195</c:v>
                </c:pt>
                <c:pt idx="12">
                  <c:v>4562</c:v>
                </c:pt>
                <c:pt idx="13">
                  <c:v>3172</c:v>
                </c:pt>
                <c:pt idx="14">
                  <c:v>965</c:v>
                </c:pt>
                <c:pt idx="15">
                  <c:v>34</c:v>
                </c:pt>
              </c:numCache>
            </c:numRef>
          </c:val>
          <c:smooth val="0"/>
          <c:extLst>
            <c:ext xmlns:c16="http://schemas.microsoft.com/office/drawing/2014/chart" uri="{C3380CC4-5D6E-409C-BE32-E72D297353CC}">
              <c16:uniqueId val="{00000000-4E52-49BB-959C-C0198392F2EA}"/>
            </c:ext>
          </c:extLst>
        </c:ser>
        <c:ser>
          <c:idx val="2"/>
          <c:order val="1"/>
          <c:tx>
            <c:strRef>
              <c:f>'(2)(iii) OBD'!$E$7:$G$7</c:f>
              <c:strCache>
                <c:ptCount val="1"/>
                <c:pt idx="0">
                  <c:v>MDGV</c:v>
                </c:pt>
              </c:strCache>
            </c:strRef>
          </c:tx>
          <c:marker>
            <c:symbol val="triangle"/>
            <c:size val="8"/>
          </c:marker>
          <c:cat>
            <c:numRef>
              <c:f>'(2)(iii) OBD'!$A$9:$A$24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'(2)(iii) OBD'!$E$9:$E$24</c:f>
              <c:numCache>
                <c:formatCode>#,##0</c:formatCode>
                <c:ptCount val="16"/>
                <c:pt idx="4">
                  <c:v>940</c:v>
                </c:pt>
                <c:pt idx="5">
                  <c:v>679</c:v>
                </c:pt>
                <c:pt idx="6">
                  <c:v>572</c:v>
                </c:pt>
                <c:pt idx="7">
                  <c:v>806</c:v>
                </c:pt>
                <c:pt idx="8">
                  <c:v>699</c:v>
                </c:pt>
                <c:pt idx="9">
                  <c:v>552</c:v>
                </c:pt>
                <c:pt idx="10">
                  <c:v>493</c:v>
                </c:pt>
                <c:pt idx="11">
                  <c:v>613</c:v>
                </c:pt>
                <c:pt idx="12">
                  <c:v>315</c:v>
                </c:pt>
                <c:pt idx="13">
                  <c:v>141</c:v>
                </c:pt>
                <c:pt idx="14">
                  <c:v>29</c:v>
                </c:pt>
                <c:pt idx="15">
                  <c:v>1</c:v>
                </c:pt>
              </c:numCache>
            </c:numRef>
          </c:val>
          <c:smooth val="0"/>
          <c:extLst>
            <c:ext xmlns:c16="http://schemas.microsoft.com/office/drawing/2014/chart" uri="{C3380CC4-5D6E-409C-BE32-E72D297353CC}">
              <c16:uniqueId val="{00000001-4E52-49BB-959C-C0198392F2EA}"/>
            </c:ext>
          </c:extLst>
        </c:ser>
        <c:dLbls>
          <c:showLegendKey val="0"/>
          <c:showVal val="0"/>
          <c:showCatName val="0"/>
          <c:showSerName val="0"/>
          <c:showPercent val="0"/>
          <c:showBubbleSize val="0"/>
        </c:dLbls>
        <c:marker val="1"/>
        <c:smooth val="0"/>
        <c:axId val="215715840"/>
        <c:axId val="215717760"/>
      </c:lineChart>
      <c:catAx>
        <c:axId val="21571584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64866033622232"/>
              <c:y val="0.917509981303098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15717760"/>
        <c:crosses val="autoZero"/>
        <c:auto val="1"/>
        <c:lblAlgn val="ctr"/>
        <c:lblOffset val="100"/>
        <c:tickLblSkip val="1"/>
        <c:tickMarkSkip val="1"/>
        <c:noMultiLvlLbl val="0"/>
      </c:catAx>
      <c:valAx>
        <c:axId val="215717760"/>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Passing Tests</a:t>
                </a:r>
              </a:p>
            </c:rich>
          </c:tx>
          <c:layout>
            <c:manualLayout>
              <c:xMode val="edge"/>
              <c:yMode val="edge"/>
              <c:x val="2.199066649849547E-2"/>
              <c:y val="0.365320400939733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15715840"/>
        <c:crosses val="autoZero"/>
        <c:crossBetween val="midCat"/>
      </c:valAx>
      <c:spPr>
        <a:noFill/>
        <a:ln w="12700">
          <a:solidFill>
            <a:srgbClr val="808080"/>
          </a:solidFill>
          <a:prstDash val="solid"/>
        </a:ln>
      </c:spPr>
    </c:plotArea>
    <c:legend>
      <c:legendPos val="r"/>
      <c:layout>
        <c:manualLayout>
          <c:xMode val="edge"/>
          <c:yMode val="edge"/>
          <c:x val="0.80697165562426476"/>
          <c:y val="7.2820201166129403E-2"/>
          <c:w val="0.10995381298161594"/>
          <c:h val="7.4187144392185864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 Rate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8034694218136235"/>
          <c:y val="2.8523496954561783E-2"/>
        </c:manualLayout>
      </c:layout>
      <c:overlay val="0"/>
      <c:spPr>
        <a:noFill/>
        <a:ln w="25400">
          <a:noFill/>
        </a:ln>
      </c:spPr>
    </c:title>
    <c:autoTitleDeleted val="0"/>
    <c:plotArea>
      <c:layout>
        <c:manualLayout>
          <c:layoutTarget val="inner"/>
          <c:xMode val="edge"/>
          <c:yMode val="edge"/>
          <c:x val="0.12832377185906557"/>
          <c:y val="0.22147651006711411"/>
          <c:w val="0.76647442110414865"/>
          <c:h val="0.62919463087250038"/>
        </c:manualLayout>
      </c:layout>
      <c:scatterChart>
        <c:scatterStyle val="lineMarker"/>
        <c:varyColors val="0"/>
        <c:ser>
          <c:idx val="0"/>
          <c:order val="0"/>
          <c:tx>
            <c:strRef>
              <c:f>'(2)(iv) OBD'!$B$7:$D$7</c:f>
              <c:strCache>
                <c:ptCount val="1"/>
                <c:pt idx="0">
                  <c:v>LDGV</c:v>
                </c:pt>
              </c:strCache>
            </c:strRef>
          </c:tx>
          <c:marker>
            <c:symbol val="diamond"/>
            <c:size val="8"/>
          </c:marker>
          <c:xVal>
            <c:numRef>
              <c:f>'(2)(iv) OBD'!$A$9:$A$24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'(2)(iv) OBD'!$D$9:$D$24</c:f>
              <c:numCache>
                <c:formatCode>0.0%</c:formatCode>
                <c:ptCount val="16"/>
                <c:pt idx="0">
                  <c:v>0.65748502994011981</c:v>
                </c:pt>
                <c:pt idx="1">
                  <c:v>0.72862957937584805</c:v>
                </c:pt>
                <c:pt idx="2">
                  <c:v>0.71471025260029719</c:v>
                </c:pt>
                <c:pt idx="3">
                  <c:v>0.7558139534883721</c:v>
                </c:pt>
                <c:pt idx="4">
                  <c:v>0.76354679802955661</c:v>
                </c:pt>
                <c:pt idx="5">
                  <c:v>0.75539568345323738</c:v>
                </c:pt>
                <c:pt idx="6">
                  <c:v>0.74271844660194175</c:v>
                </c:pt>
                <c:pt idx="7">
                  <c:v>0.82499999999999996</c:v>
                </c:pt>
                <c:pt idx="8">
                  <c:v>0.8601398601398601</c:v>
                </c:pt>
                <c:pt idx="9">
                  <c:v>0.80392156862745101</c:v>
                </c:pt>
                <c:pt idx="10">
                  <c:v>0.84126984126984128</c:v>
                </c:pt>
                <c:pt idx="11">
                  <c:v>0.7407407407407407</c:v>
                </c:pt>
                <c:pt idx="12">
                  <c:v>0.82758620689655171</c:v>
                </c:pt>
                <c:pt idx="13">
                  <c:v>0.75</c:v>
                </c:pt>
                <c:pt idx="14">
                  <c:v>1</c:v>
                </c:pt>
              </c:numCache>
            </c:numRef>
          </c:yVal>
          <c:smooth val="0"/>
          <c:extLst>
            <c:ext xmlns:c16="http://schemas.microsoft.com/office/drawing/2014/chart" uri="{C3380CC4-5D6E-409C-BE32-E72D297353CC}">
              <c16:uniqueId val="{00000000-009F-464E-BCC0-9FC525742E5C}"/>
            </c:ext>
          </c:extLst>
        </c:ser>
        <c:ser>
          <c:idx val="2"/>
          <c:order val="1"/>
          <c:tx>
            <c:strRef>
              <c:f>'(2)(iv) OBD'!$E$7:$G$7</c:f>
              <c:strCache>
                <c:ptCount val="1"/>
                <c:pt idx="0">
                  <c:v>MDGV</c:v>
                </c:pt>
              </c:strCache>
            </c:strRef>
          </c:tx>
          <c:marker>
            <c:symbol val="triangle"/>
            <c:size val="8"/>
          </c:marker>
          <c:xVal>
            <c:numRef>
              <c:f>'(2)(iv) OBD'!$A$9:$A$24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'(2)(iv) OBD'!$G$9:$G$24</c:f>
              <c:numCache>
                <c:formatCode>0.0%</c:formatCode>
                <c:ptCount val="16"/>
                <c:pt idx="4">
                  <c:v>0.65909090909090906</c:v>
                </c:pt>
                <c:pt idx="5">
                  <c:v>1</c:v>
                </c:pt>
                <c:pt idx="6">
                  <c:v>0.72727272727272729</c:v>
                </c:pt>
                <c:pt idx="7">
                  <c:v>0.77272727272727271</c:v>
                </c:pt>
                <c:pt idx="8">
                  <c:v>0.76923076923076927</c:v>
                </c:pt>
                <c:pt idx="9">
                  <c:v>1</c:v>
                </c:pt>
                <c:pt idx="10">
                  <c:v>0.875</c:v>
                </c:pt>
                <c:pt idx="11">
                  <c:v>1</c:v>
                </c:pt>
                <c:pt idx="12">
                  <c:v>1</c:v>
                </c:pt>
              </c:numCache>
            </c:numRef>
          </c:yVal>
          <c:smooth val="0"/>
          <c:extLst>
            <c:ext xmlns:c16="http://schemas.microsoft.com/office/drawing/2014/chart" uri="{C3380CC4-5D6E-409C-BE32-E72D297353CC}">
              <c16:uniqueId val="{00000001-009F-464E-BCC0-9FC525742E5C}"/>
            </c:ext>
          </c:extLst>
        </c:ser>
        <c:dLbls>
          <c:showLegendKey val="0"/>
          <c:showVal val="0"/>
          <c:showCatName val="0"/>
          <c:showSerName val="0"/>
          <c:showPercent val="0"/>
          <c:showBubbleSize val="0"/>
        </c:dLbls>
        <c:axId val="215839104"/>
        <c:axId val="215841024"/>
      </c:scatterChart>
      <c:valAx>
        <c:axId val="215839104"/>
        <c:scaling>
          <c:orientation val="minMax"/>
          <c:max val="2019"/>
          <c:min val="2004"/>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086741613945863"/>
              <c:y val="0.914429509136314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215841024"/>
        <c:crosses val="autoZero"/>
        <c:crossBetween val="midCat"/>
        <c:majorUnit val="1"/>
      </c:valAx>
      <c:valAx>
        <c:axId val="215841024"/>
        <c:scaling>
          <c:orientation val="minMax"/>
          <c:max val="1"/>
          <c:min val="0.80000000000000104"/>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Pass Rate (%)</a:t>
                </a:r>
              </a:p>
            </c:rich>
          </c:tx>
          <c:layout>
            <c:manualLayout>
              <c:xMode val="edge"/>
              <c:yMode val="edge"/>
              <c:x val="2.4277456647398828E-2"/>
              <c:y val="0.429530242861756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15839104"/>
        <c:crosses val="autoZero"/>
        <c:crossBetween val="midCat"/>
        <c:majorUnit val="0.05"/>
      </c:valAx>
      <c:spPr>
        <a:noFill/>
        <a:ln w="12700">
          <a:solidFill>
            <a:srgbClr val="808080"/>
          </a:solidFill>
          <a:prstDash val="solid"/>
        </a:ln>
      </c:spPr>
    </c:plotArea>
    <c:legend>
      <c:legendPos val="r"/>
      <c:layout>
        <c:manualLayout>
          <c:xMode val="edge"/>
          <c:yMode val="edge"/>
          <c:x val="0.14104046242774679"/>
          <c:y val="0.23993304129878046"/>
          <c:w val="0.12023121387283274"/>
          <c:h val="6.9778385399703963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Number of Emission Tests  </a:t>
            </a:r>
          </a:p>
          <a:p>
            <a:pPr>
              <a:defRPr/>
            </a:pPr>
            <a:r>
              <a:rPr lang="en-US"/>
              <a:t>by Model Year and Vehicle Class</a:t>
            </a:r>
          </a:p>
        </c:rich>
      </c:tx>
      <c:layout>
        <c:manualLayout>
          <c:xMode val="edge"/>
          <c:yMode val="edge"/>
          <c:x val="0.33790003845536382"/>
          <c:y val="2.8985561202012868E-2"/>
        </c:manualLayout>
      </c:layout>
      <c:overlay val="0"/>
      <c:spPr>
        <a:noFill/>
        <a:ln w="25400">
          <a:noFill/>
        </a:ln>
      </c:spPr>
    </c:title>
    <c:autoTitleDeleted val="0"/>
    <c:plotArea>
      <c:layout>
        <c:manualLayout>
          <c:layoutTarget val="inner"/>
          <c:xMode val="edge"/>
          <c:yMode val="edge"/>
          <c:x val="0.13546443270850411"/>
          <c:y val="0.19710200719544621"/>
          <c:w val="0.81430866852862882"/>
          <c:h val="0.57101610908090628"/>
        </c:manualLayout>
      </c:layout>
      <c:lineChart>
        <c:grouping val="standard"/>
        <c:varyColors val="0"/>
        <c:ser>
          <c:idx val="0"/>
          <c:order val="0"/>
          <c:tx>
            <c:strRef>
              <c:f>'(1) Total Tests'!$B$6</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Total Tests'!$A$7:$A$43</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Total Tests'!$B$7:$B$43</c:f>
              <c:numCache>
                <c:formatCode>#,##0</c:formatCode>
                <c:ptCount val="37"/>
                <c:pt idx="20">
                  <c:v>176679</c:v>
                </c:pt>
                <c:pt idx="21">
                  <c:v>201371</c:v>
                </c:pt>
                <c:pt idx="22">
                  <c:v>205706</c:v>
                </c:pt>
                <c:pt idx="23">
                  <c:v>229520</c:v>
                </c:pt>
                <c:pt idx="24">
                  <c:v>232310</c:v>
                </c:pt>
                <c:pt idx="25">
                  <c:v>186466</c:v>
                </c:pt>
                <c:pt idx="26">
                  <c:v>237794</c:v>
                </c:pt>
                <c:pt idx="27">
                  <c:v>259772</c:v>
                </c:pt>
                <c:pt idx="28">
                  <c:v>281724</c:v>
                </c:pt>
                <c:pt idx="29">
                  <c:v>311379</c:v>
                </c:pt>
                <c:pt idx="30">
                  <c:v>327962</c:v>
                </c:pt>
                <c:pt idx="31">
                  <c:v>374989</c:v>
                </c:pt>
                <c:pt idx="32">
                  <c:v>360955</c:v>
                </c:pt>
                <c:pt idx="33">
                  <c:v>337568</c:v>
                </c:pt>
                <c:pt idx="34">
                  <c:v>54144</c:v>
                </c:pt>
                <c:pt idx="35">
                  <c:v>399</c:v>
                </c:pt>
              </c:numCache>
            </c:numRef>
          </c:val>
          <c:smooth val="0"/>
          <c:extLst>
            <c:ext xmlns:c16="http://schemas.microsoft.com/office/drawing/2014/chart" uri="{C3380CC4-5D6E-409C-BE32-E72D297353CC}">
              <c16:uniqueId val="{00000000-2A7D-4E9F-949D-B0CC381C0AB8}"/>
            </c:ext>
          </c:extLst>
        </c:ser>
        <c:ser>
          <c:idx val="1"/>
          <c:order val="1"/>
          <c:tx>
            <c:strRef>
              <c:f>'(1) Total Tests'!$C$6</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 Total Tests'!$A$7:$A$43</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Total Tests'!$C$7:$C$43</c:f>
              <c:numCache>
                <c:formatCode>#,##0</c:formatCode>
                <c:ptCount val="37"/>
                <c:pt idx="24">
                  <c:v>9209</c:v>
                </c:pt>
                <c:pt idx="25">
                  <c:v>6407</c:v>
                </c:pt>
                <c:pt idx="26">
                  <c:v>6095</c:v>
                </c:pt>
                <c:pt idx="27">
                  <c:v>9937</c:v>
                </c:pt>
                <c:pt idx="28">
                  <c:v>10196</c:v>
                </c:pt>
                <c:pt idx="29">
                  <c:v>9350</c:v>
                </c:pt>
                <c:pt idx="30">
                  <c:v>10791</c:v>
                </c:pt>
                <c:pt idx="31">
                  <c:v>16297</c:v>
                </c:pt>
                <c:pt idx="32">
                  <c:v>13597</c:v>
                </c:pt>
                <c:pt idx="33">
                  <c:v>9940</c:v>
                </c:pt>
                <c:pt idx="34">
                  <c:v>874</c:v>
                </c:pt>
                <c:pt idx="35">
                  <c:v>17</c:v>
                </c:pt>
              </c:numCache>
            </c:numRef>
          </c:val>
          <c:smooth val="0"/>
          <c:extLst>
            <c:ext xmlns:c16="http://schemas.microsoft.com/office/drawing/2014/chart" uri="{C3380CC4-5D6E-409C-BE32-E72D297353CC}">
              <c16:uniqueId val="{00000001-2A7D-4E9F-949D-B0CC381C0AB8}"/>
            </c:ext>
          </c:extLst>
        </c:ser>
        <c:ser>
          <c:idx val="2"/>
          <c:order val="2"/>
          <c:tx>
            <c:strRef>
              <c:f>'(1) Total Tests'!$D$6</c:f>
              <c:strCache>
                <c:ptCount val="1"/>
                <c:pt idx="0">
                  <c:v>LDDV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Total Tests'!$A$7:$A$43</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Total Tests'!$D$7:$D$43</c:f>
              <c:numCache>
                <c:formatCode>#,##0</c:formatCode>
                <c:ptCount val="37"/>
                <c:pt idx="20">
                  <c:v>144</c:v>
                </c:pt>
                <c:pt idx="21">
                  <c:v>269</c:v>
                </c:pt>
                <c:pt idx="22">
                  <c:v>263</c:v>
                </c:pt>
                <c:pt idx="23">
                  <c:v>106</c:v>
                </c:pt>
                <c:pt idx="24">
                  <c:v>116</c:v>
                </c:pt>
                <c:pt idx="25">
                  <c:v>248</c:v>
                </c:pt>
                <c:pt idx="26">
                  <c:v>474</c:v>
                </c:pt>
                <c:pt idx="27">
                  <c:v>855</c:v>
                </c:pt>
                <c:pt idx="28">
                  <c:v>1038</c:v>
                </c:pt>
                <c:pt idx="29">
                  <c:v>1102</c:v>
                </c:pt>
                <c:pt idx="30">
                  <c:v>2807</c:v>
                </c:pt>
                <c:pt idx="31">
                  <c:v>2764</c:v>
                </c:pt>
                <c:pt idx="32">
                  <c:v>1210</c:v>
                </c:pt>
                <c:pt idx="33">
                  <c:v>603</c:v>
                </c:pt>
                <c:pt idx="34">
                  <c:v>99</c:v>
                </c:pt>
              </c:numCache>
            </c:numRef>
          </c:val>
          <c:smooth val="0"/>
          <c:extLst>
            <c:ext xmlns:c16="http://schemas.microsoft.com/office/drawing/2014/chart" uri="{C3380CC4-5D6E-409C-BE32-E72D297353CC}">
              <c16:uniqueId val="{00000002-2A7D-4E9F-949D-B0CC381C0AB8}"/>
            </c:ext>
          </c:extLst>
        </c:ser>
        <c:ser>
          <c:idx val="4"/>
          <c:order val="3"/>
          <c:tx>
            <c:strRef>
              <c:f>'(1) Total Tests'!$E$6</c:f>
              <c:strCache>
                <c:ptCount val="1"/>
                <c:pt idx="0">
                  <c:v>MDDV</c:v>
                </c:pt>
              </c:strCache>
            </c:strRef>
          </c:tx>
          <c:cat>
            <c:numRef>
              <c:f>'(1) Total Tests'!$A$7:$A$43</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Total Tests'!$E$7:$E$43</c:f>
              <c:numCache>
                <c:formatCode>#,##0</c:formatCode>
                <c:ptCount val="37"/>
                <c:pt idx="0">
                  <c:v>4</c:v>
                </c:pt>
                <c:pt idx="1">
                  <c:v>8</c:v>
                </c:pt>
                <c:pt idx="2">
                  <c:v>20</c:v>
                </c:pt>
                <c:pt idx="3">
                  <c:v>30</c:v>
                </c:pt>
                <c:pt idx="4">
                  <c:v>19</c:v>
                </c:pt>
                <c:pt idx="5">
                  <c:v>38</c:v>
                </c:pt>
                <c:pt idx="6">
                  <c:v>20</c:v>
                </c:pt>
                <c:pt idx="7">
                  <c:v>19</c:v>
                </c:pt>
                <c:pt idx="8">
                  <c:v>17</c:v>
                </c:pt>
                <c:pt idx="9">
                  <c:v>40</c:v>
                </c:pt>
                <c:pt idx="10">
                  <c:v>79</c:v>
                </c:pt>
                <c:pt idx="11">
                  <c:v>121</c:v>
                </c:pt>
                <c:pt idx="12">
                  <c:v>142</c:v>
                </c:pt>
                <c:pt idx="13">
                  <c:v>280</c:v>
                </c:pt>
                <c:pt idx="14">
                  <c:v>127</c:v>
                </c:pt>
                <c:pt idx="15">
                  <c:v>491</c:v>
                </c:pt>
                <c:pt idx="16">
                  <c:v>480</c:v>
                </c:pt>
                <c:pt idx="17">
                  <c:v>536</c:v>
                </c:pt>
                <c:pt idx="18">
                  <c:v>565</c:v>
                </c:pt>
                <c:pt idx="19">
                  <c:v>585</c:v>
                </c:pt>
                <c:pt idx="20">
                  <c:v>782</c:v>
                </c:pt>
                <c:pt idx="21">
                  <c:v>1339</c:v>
                </c:pt>
                <c:pt idx="22">
                  <c:v>1971</c:v>
                </c:pt>
                <c:pt idx="23">
                  <c:v>2121</c:v>
                </c:pt>
                <c:pt idx="24">
                  <c:v>2509</c:v>
                </c:pt>
                <c:pt idx="25">
                  <c:v>941</c:v>
                </c:pt>
                <c:pt idx="26">
                  <c:v>916</c:v>
                </c:pt>
                <c:pt idx="27">
                  <c:v>2866</c:v>
                </c:pt>
                <c:pt idx="28">
                  <c:v>2644</c:v>
                </c:pt>
                <c:pt idx="29">
                  <c:v>2211</c:v>
                </c:pt>
                <c:pt idx="30">
                  <c:v>2311</c:v>
                </c:pt>
                <c:pt idx="31">
                  <c:v>4323</c:v>
                </c:pt>
                <c:pt idx="32">
                  <c:v>3802</c:v>
                </c:pt>
                <c:pt idx="33">
                  <c:v>2159</c:v>
                </c:pt>
                <c:pt idx="34">
                  <c:v>255</c:v>
                </c:pt>
                <c:pt idx="35">
                  <c:v>13</c:v>
                </c:pt>
              </c:numCache>
            </c:numRef>
          </c:val>
          <c:smooth val="0"/>
          <c:extLst>
            <c:ext xmlns:c16="http://schemas.microsoft.com/office/drawing/2014/chart" uri="{C3380CC4-5D6E-409C-BE32-E72D297353CC}">
              <c16:uniqueId val="{00000003-2A7D-4E9F-949D-B0CC381C0AB8}"/>
            </c:ext>
          </c:extLst>
        </c:ser>
        <c:ser>
          <c:idx val="5"/>
          <c:order val="4"/>
          <c:tx>
            <c:strRef>
              <c:f>'(1) Total Tests'!$F$6</c:f>
              <c:strCache>
                <c:ptCount val="1"/>
                <c:pt idx="0">
                  <c:v>HDDV</c:v>
                </c:pt>
              </c:strCache>
            </c:strRef>
          </c:tx>
          <c:cat>
            <c:numRef>
              <c:f>'(1) Total Tests'!$A$7:$A$43</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Total Tests'!$F$7:$F$43</c:f>
              <c:numCache>
                <c:formatCode>#,##0</c:formatCode>
                <c:ptCount val="37"/>
                <c:pt idx="0">
                  <c:v>148</c:v>
                </c:pt>
                <c:pt idx="1">
                  <c:v>304</c:v>
                </c:pt>
                <c:pt idx="2">
                  <c:v>390</c:v>
                </c:pt>
                <c:pt idx="3">
                  <c:v>617</c:v>
                </c:pt>
                <c:pt idx="4">
                  <c:v>663</c:v>
                </c:pt>
                <c:pt idx="5">
                  <c:v>500</c:v>
                </c:pt>
                <c:pt idx="6">
                  <c:v>421</c:v>
                </c:pt>
                <c:pt idx="7">
                  <c:v>367</c:v>
                </c:pt>
                <c:pt idx="8">
                  <c:v>351</c:v>
                </c:pt>
                <c:pt idx="9">
                  <c:v>549</c:v>
                </c:pt>
                <c:pt idx="10">
                  <c:v>801</c:v>
                </c:pt>
                <c:pt idx="11">
                  <c:v>1289</c:v>
                </c:pt>
                <c:pt idx="12">
                  <c:v>1185</c:v>
                </c:pt>
                <c:pt idx="13">
                  <c:v>1542</c:v>
                </c:pt>
                <c:pt idx="14">
                  <c:v>1714</c:v>
                </c:pt>
                <c:pt idx="15">
                  <c:v>2402</c:v>
                </c:pt>
                <c:pt idx="16">
                  <c:v>3001</c:v>
                </c:pt>
                <c:pt idx="17">
                  <c:v>2812</c:v>
                </c:pt>
                <c:pt idx="18">
                  <c:v>2462</c:v>
                </c:pt>
                <c:pt idx="19">
                  <c:v>2669</c:v>
                </c:pt>
                <c:pt idx="20">
                  <c:v>3825</c:v>
                </c:pt>
                <c:pt idx="21">
                  <c:v>4779</c:v>
                </c:pt>
                <c:pt idx="22">
                  <c:v>4893</c:v>
                </c:pt>
                <c:pt idx="23">
                  <c:v>5704</c:v>
                </c:pt>
                <c:pt idx="24">
                  <c:v>3225</c:v>
                </c:pt>
                <c:pt idx="25">
                  <c:v>2396</c:v>
                </c:pt>
                <c:pt idx="26">
                  <c:v>2447</c:v>
                </c:pt>
                <c:pt idx="27">
                  <c:v>2669</c:v>
                </c:pt>
                <c:pt idx="28">
                  <c:v>4313</c:v>
                </c:pt>
                <c:pt idx="29">
                  <c:v>4095</c:v>
                </c:pt>
                <c:pt idx="30">
                  <c:v>3957</c:v>
                </c:pt>
                <c:pt idx="31">
                  <c:v>5490</c:v>
                </c:pt>
                <c:pt idx="32">
                  <c:v>6590</c:v>
                </c:pt>
                <c:pt idx="33">
                  <c:v>5595</c:v>
                </c:pt>
                <c:pt idx="34">
                  <c:v>5268</c:v>
                </c:pt>
                <c:pt idx="35">
                  <c:v>3160</c:v>
                </c:pt>
                <c:pt idx="36">
                  <c:v>26</c:v>
                </c:pt>
              </c:numCache>
            </c:numRef>
          </c:val>
          <c:smooth val="0"/>
          <c:extLst>
            <c:ext xmlns:c16="http://schemas.microsoft.com/office/drawing/2014/chart" uri="{C3380CC4-5D6E-409C-BE32-E72D297353CC}">
              <c16:uniqueId val="{00000004-2A7D-4E9F-949D-B0CC381C0AB8}"/>
            </c:ext>
          </c:extLst>
        </c:ser>
        <c:ser>
          <c:idx val="6"/>
          <c:order val="5"/>
          <c:tx>
            <c:strRef>
              <c:f>'(1) Total Tests'!#REF!</c:f>
              <c:strCache>
                <c:ptCount val="1"/>
                <c:pt idx="0">
                  <c:v>#REF!</c:v>
                </c:pt>
              </c:strCache>
            </c:strRef>
          </c:tx>
          <c:cat>
            <c:numRef>
              <c:f>'(1) Total Tests'!$A$7:$A$43</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Total Tests'!#REF!</c:f>
              <c:numCache>
                <c:formatCode>General</c:formatCode>
                <c:ptCount val="1"/>
                <c:pt idx="0">
                  <c:v>1</c:v>
                </c:pt>
              </c:numCache>
            </c:numRef>
          </c:val>
          <c:smooth val="0"/>
          <c:extLst>
            <c:ext xmlns:c16="http://schemas.microsoft.com/office/drawing/2014/chart" uri="{C3380CC4-5D6E-409C-BE32-E72D297353CC}">
              <c16:uniqueId val="{00000005-2A7D-4E9F-949D-B0CC381C0AB8}"/>
            </c:ext>
          </c:extLst>
        </c:ser>
        <c:ser>
          <c:idx val="3"/>
          <c:order val="6"/>
          <c:tx>
            <c:strRef>
              <c:f>'(1) Total Tests'!#REF!</c:f>
              <c:strCache>
                <c:ptCount val="1"/>
                <c:pt idx="0">
                  <c:v>#REF!</c:v>
                </c:pt>
              </c:strCache>
            </c:strRef>
          </c:tx>
          <c:cat>
            <c:numRef>
              <c:f>'(1) Total Tests'!$A$7:$A$43</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Total Tests'!#REF!</c:f>
              <c:numCache>
                <c:formatCode>General</c:formatCode>
                <c:ptCount val="1"/>
                <c:pt idx="0">
                  <c:v>1</c:v>
                </c:pt>
              </c:numCache>
            </c:numRef>
          </c:val>
          <c:smooth val="0"/>
          <c:extLst>
            <c:ext xmlns:c16="http://schemas.microsoft.com/office/drawing/2014/chart" uri="{C3380CC4-5D6E-409C-BE32-E72D297353CC}">
              <c16:uniqueId val="{00000006-2A7D-4E9F-949D-B0CC381C0AB8}"/>
            </c:ext>
          </c:extLst>
        </c:ser>
        <c:dLbls>
          <c:showLegendKey val="0"/>
          <c:showVal val="0"/>
          <c:showCatName val="0"/>
          <c:showSerName val="0"/>
          <c:showPercent val="0"/>
          <c:showBubbleSize val="0"/>
        </c:dLbls>
        <c:marker val="1"/>
        <c:smooth val="0"/>
        <c:axId val="161929472"/>
        <c:axId val="161931648"/>
      </c:lineChart>
      <c:catAx>
        <c:axId val="161929472"/>
        <c:scaling>
          <c:orientation val="minMax"/>
        </c:scaling>
        <c:delete val="0"/>
        <c:axPos val="b"/>
        <c:title>
          <c:tx>
            <c:rich>
              <a:bodyPr/>
              <a:lstStyle/>
              <a:p>
                <a:pPr>
                  <a:defRPr/>
                </a:pPr>
                <a:r>
                  <a:rPr lang="en-US"/>
                  <a:t>Model Year</a:t>
                </a:r>
              </a:p>
            </c:rich>
          </c:tx>
          <c:layout>
            <c:manualLayout>
              <c:xMode val="edge"/>
              <c:yMode val="edge"/>
              <c:x val="0.49162935002968322"/>
              <c:y val="0.8927560296097746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a:pPr>
            <a:endParaRPr lang="en-US"/>
          </a:p>
        </c:txPr>
        <c:crossAx val="161931648"/>
        <c:crosses val="autoZero"/>
        <c:auto val="1"/>
        <c:lblAlgn val="ctr"/>
        <c:lblOffset val="100"/>
        <c:tickLblSkip val="2"/>
        <c:tickMarkSkip val="1"/>
        <c:noMultiLvlLbl val="0"/>
      </c:catAx>
      <c:valAx>
        <c:axId val="161931648"/>
        <c:scaling>
          <c:logBase val="10"/>
          <c:orientation val="minMax"/>
        </c:scaling>
        <c:delete val="0"/>
        <c:axPos val="l"/>
        <c:majorGridlines>
          <c:spPr>
            <a:ln w="3175">
              <a:solidFill>
                <a:srgbClr val="000000"/>
              </a:solidFill>
              <a:prstDash val="solid"/>
            </a:ln>
          </c:spPr>
        </c:majorGridlines>
        <c:title>
          <c:tx>
            <c:rich>
              <a:bodyPr/>
              <a:lstStyle/>
              <a:p>
                <a:pPr>
                  <a:defRPr/>
                </a:pPr>
                <a:r>
                  <a:rPr lang="en-US"/>
                  <a:t>Number of Vehicles</a:t>
                </a:r>
              </a:p>
            </c:rich>
          </c:tx>
          <c:layout>
            <c:manualLayout>
              <c:xMode val="edge"/>
              <c:yMode val="edge"/>
              <c:x val="2.2830986809436876E-2"/>
              <c:y val="0.3188414214180674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61929472"/>
        <c:crosses val="autoZero"/>
        <c:crossBetween val="between"/>
      </c:valAx>
      <c:spPr>
        <a:noFill/>
        <a:ln w="12700">
          <a:solidFill>
            <a:srgbClr val="808080"/>
          </a:solidFill>
          <a:prstDash val="solid"/>
        </a:ln>
      </c:spPr>
    </c:plotArea>
    <c:legend>
      <c:legendPos val="r"/>
      <c:legendEntry>
        <c:idx val="5"/>
        <c:delete val="1"/>
      </c:legendEntry>
      <c:legendEntry>
        <c:idx val="6"/>
        <c:delete val="1"/>
      </c:legendEntry>
      <c:layout>
        <c:manualLayout>
          <c:xMode val="edge"/>
          <c:yMode val="edge"/>
          <c:x val="0.16476940382452193"/>
          <c:y val="0.24183421214540687"/>
          <c:w val="0.27965860597439746"/>
          <c:h val="0.1227687787454271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1243" r="0.75000000000001243"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Passes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9512223212283294"/>
          <c:y val="2.8619528619528632E-2"/>
        </c:manualLayout>
      </c:layout>
      <c:overlay val="0"/>
      <c:spPr>
        <a:noFill/>
        <a:ln w="25400">
          <a:noFill/>
        </a:ln>
      </c:spPr>
    </c:title>
    <c:autoTitleDeleted val="0"/>
    <c:plotArea>
      <c:layout>
        <c:manualLayout>
          <c:layoutTarget val="inner"/>
          <c:xMode val="edge"/>
          <c:yMode val="edge"/>
          <c:x val="0.13588865586964635"/>
          <c:y val="0.1750844629308432"/>
          <c:w val="0.76655139208520062"/>
          <c:h val="0.66835126714949478"/>
        </c:manualLayout>
      </c:layout>
      <c:lineChart>
        <c:grouping val="standard"/>
        <c:varyColors val="0"/>
        <c:ser>
          <c:idx val="0"/>
          <c:order val="0"/>
          <c:tx>
            <c:strRef>
              <c:f>'(2)(iv) OBD'!$B$7:$D$7</c:f>
              <c:strCache>
                <c:ptCount val="1"/>
                <c:pt idx="0">
                  <c:v>LDGV</c:v>
                </c:pt>
              </c:strCache>
            </c:strRef>
          </c:tx>
          <c:marker>
            <c:symbol val="diamond"/>
            <c:size val="8"/>
          </c:marker>
          <c:cat>
            <c:numRef>
              <c:f>'(2)(iv) OBD'!$A$9:$A$24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'(2)(iv) OBD'!$B$9:$B$24</c:f>
              <c:numCache>
                <c:formatCode>#,##0</c:formatCode>
                <c:ptCount val="16"/>
                <c:pt idx="0">
                  <c:v>549</c:v>
                </c:pt>
                <c:pt idx="1">
                  <c:v>537</c:v>
                </c:pt>
                <c:pt idx="2">
                  <c:v>481</c:v>
                </c:pt>
                <c:pt idx="3">
                  <c:v>390</c:v>
                </c:pt>
                <c:pt idx="4">
                  <c:v>310</c:v>
                </c:pt>
                <c:pt idx="5">
                  <c:v>210</c:v>
                </c:pt>
                <c:pt idx="6">
                  <c:v>153</c:v>
                </c:pt>
                <c:pt idx="7">
                  <c:v>132</c:v>
                </c:pt>
                <c:pt idx="8">
                  <c:v>123</c:v>
                </c:pt>
                <c:pt idx="9">
                  <c:v>82</c:v>
                </c:pt>
                <c:pt idx="10">
                  <c:v>53</c:v>
                </c:pt>
                <c:pt idx="11">
                  <c:v>40</c:v>
                </c:pt>
                <c:pt idx="12">
                  <c:v>24</c:v>
                </c:pt>
                <c:pt idx="13">
                  <c:v>6</c:v>
                </c:pt>
                <c:pt idx="14">
                  <c:v>2</c:v>
                </c:pt>
              </c:numCache>
            </c:numRef>
          </c:val>
          <c:smooth val="0"/>
          <c:extLst>
            <c:ext xmlns:c16="http://schemas.microsoft.com/office/drawing/2014/chart" uri="{C3380CC4-5D6E-409C-BE32-E72D297353CC}">
              <c16:uniqueId val="{00000000-ED5D-4C42-B3BD-623C4876CD17}"/>
            </c:ext>
          </c:extLst>
        </c:ser>
        <c:ser>
          <c:idx val="2"/>
          <c:order val="1"/>
          <c:tx>
            <c:strRef>
              <c:f>'(2)(iv) OBD'!$E$7:$G$7</c:f>
              <c:strCache>
                <c:ptCount val="1"/>
                <c:pt idx="0">
                  <c:v>MDGV</c:v>
                </c:pt>
              </c:strCache>
            </c:strRef>
          </c:tx>
          <c:marker>
            <c:symbol val="triangle"/>
            <c:size val="8"/>
          </c:marker>
          <c:cat>
            <c:numRef>
              <c:f>'(2)(iv) OBD'!$A$9:$A$24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'(2)(iv) OBD'!$E$9:$E$24</c:f>
              <c:numCache>
                <c:formatCode>#,##0</c:formatCode>
                <c:ptCount val="16"/>
                <c:pt idx="4">
                  <c:v>29</c:v>
                </c:pt>
                <c:pt idx="5">
                  <c:v>24</c:v>
                </c:pt>
                <c:pt idx="6">
                  <c:v>8</c:v>
                </c:pt>
                <c:pt idx="7">
                  <c:v>17</c:v>
                </c:pt>
                <c:pt idx="8">
                  <c:v>10</c:v>
                </c:pt>
                <c:pt idx="9">
                  <c:v>9</c:v>
                </c:pt>
                <c:pt idx="10">
                  <c:v>7</c:v>
                </c:pt>
                <c:pt idx="11">
                  <c:v>5</c:v>
                </c:pt>
                <c:pt idx="12">
                  <c:v>3</c:v>
                </c:pt>
              </c:numCache>
            </c:numRef>
          </c:val>
          <c:smooth val="0"/>
          <c:extLst>
            <c:ext xmlns:c16="http://schemas.microsoft.com/office/drawing/2014/chart" uri="{C3380CC4-5D6E-409C-BE32-E72D297353CC}">
              <c16:uniqueId val="{00000001-ED5D-4C42-B3BD-623C4876CD17}"/>
            </c:ext>
          </c:extLst>
        </c:ser>
        <c:dLbls>
          <c:showLegendKey val="0"/>
          <c:showVal val="0"/>
          <c:showCatName val="0"/>
          <c:showSerName val="0"/>
          <c:showPercent val="0"/>
          <c:showBubbleSize val="0"/>
        </c:dLbls>
        <c:marker val="1"/>
        <c:smooth val="0"/>
        <c:axId val="215895424"/>
        <c:axId val="215926272"/>
      </c:lineChart>
      <c:catAx>
        <c:axId val="215895424"/>
        <c:scaling>
          <c:orientation val="minMax"/>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87693743824765"/>
              <c:y val="0.90740882137207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215926272"/>
        <c:crosses val="autoZero"/>
        <c:auto val="1"/>
        <c:lblAlgn val="ctr"/>
        <c:lblOffset val="100"/>
        <c:tickLblSkip val="1"/>
        <c:tickMarkSkip val="1"/>
        <c:noMultiLvlLbl val="0"/>
      </c:catAx>
      <c:valAx>
        <c:axId val="215926272"/>
        <c:scaling>
          <c:orientation val="minMax"/>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Number of Passing Tests</a:t>
                </a:r>
              </a:p>
            </c:rich>
          </c:tx>
          <c:layout>
            <c:manualLayout>
              <c:xMode val="edge"/>
              <c:yMode val="edge"/>
              <c:x val="2.3228770768550008E-2"/>
              <c:y val="0.309764840001060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15895424"/>
        <c:crosses val="autoZero"/>
        <c:crossBetween val="midCat"/>
      </c:valAx>
      <c:spPr>
        <a:noFill/>
        <a:ln w="12700">
          <a:solidFill>
            <a:srgbClr val="808080"/>
          </a:solidFill>
          <a:prstDash val="solid"/>
        </a:ln>
      </c:spPr>
    </c:plotArea>
    <c:legend>
      <c:legendPos val="r"/>
      <c:layout>
        <c:manualLayout>
          <c:xMode val="edge"/>
          <c:yMode val="edge"/>
          <c:x val="0.75941644639983175"/>
          <c:y val="0.18860883624939204"/>
          <c:w val="0.11614409630666844"/>
          <c:h val="6.5507779807991454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Waivers Authorized</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'(2)(v) Waivers'!$D$12:$D$25</c:f>
              <c:numCache>
                <c:formatCode>0.0%</c:formatCode>
                <c:ptCount val="14"/>
                <c:pt idx="0">
                  <c:v>0</c:v>
                </c:pt>
                <c:pt idx="1">
                  <c:v>4.4915558749550845E-5</c:v>
                </c:pt>
                <c:pt idx="2">
                  <c:v>0</c:v>
                </c:pt>
                <c:pt idx="3">
                  <c:v>0</c:v>
                </c:pt>
                <c:pt idx="4">
                  <c:v>0</c:v>
                </c:pt>
                <c:pt idx="5">
                  <c:v>0</c:v>
                </c:pt>
                <c:pt idx="6">
                  <c:v>9.6674400618716169E-5</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C5CC-4B02-92F1-6F66E1FF3539}"/>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C5CC-4B02-92F1-6F66E1FF3539}"/>
            </c:ext>
          </c:extLst>
        </c:ser>
        <c:dLbls>
          <c:showLegendKey val="0"/>
          <c:showVal val="0"/>
          <c:showCatName val="0"/>
          <c:showSerName val="0"/>
          <c:showPercent val="0"/>
          <c:showBubbleSize val="0"/>
        </c:dLbls>
        <c:marker val="1"/>
        <c:smooth val="0"/>
        <c:axId val="215956096"/>
        <c:axId val="215991424"/>
      </c:lineChart>
      <c:catAx>
        <c:axId val="215956096"/>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15991424"/>
        <c:crosses val="autoZero"/>
        <c:auto val="1"/>
        <c:lblAlgn val="ctr"/>
        <c:lblOffset val="100"/>
        <c:tickLblSkip val="2"/>
        <c:tickMarkSkip val="1"/>
        <c:noMultiLvlLbl val="0"/>
      </c:catAx>
      <c:valAx>
        <c:axId val="215991424"/>
        <c:scaling>
          <c:orientation val="minMax"/>
          <c:max val="2.0000000000000052E-3"/>
          <c:min val="0"/>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15956096"/>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Number of Waivers</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'(2)(v) Waivers'!$B$12:$B$25</c:f>
              <c:numCache>
                <c:formatCode>#,##0</c:formatCode>
                <c:ptCount val="14"/>
                <c:pt idx="0">
                  <c:v>0</c:v>
                </c:pt>
                <c:pt idx="1">
                  <c:v>1</c:v>
                </c:pt>
                <c:pt idx="2">
                  <c:v>0</c:v>
                </c:pt>
                <c:pt idx="3">
                  <c:v>0</c:v>
                </c:pt>
                <c:pt idx="4">
                  <c:v>0</c:v>
                </c:pt>
                <c:pt idx="5">
                  <c:v>0</c:v>
                </c:pt>
                <c:pt idx="6">
                  <c:v>1</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4C2D-441F-8BB3-944CA33CF20D}"/>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4">
                  <c:v>1113</c:v>
                </c:pt>
                <c:pt idx="5">
                  <c:v>804</c:v>
                </c:pt>
                <c:pt idx="6">
                  <c:v>654</c:v>
                </c:pt>
                <c:pt idx="7">
                  <c:v>866</c:v>
                </c:pt>
                <c:pt idx="8">
                  <c:v>766</c:v>
                </c:pt>
                <c:pt idx="9">
                  <c:v>604</c:v>
                </c:pt>
                <c:pt idx="10">
                  <c:v>553</c:v>
                </c:pt>
                <c:pt idx="11">
                  <c:v>658</c:v>
                </c:pt>
                <c:pt idx="12">
                  <c:v>333</c:v>
                </c:pt>
                <c:pt idx="13">
                  <c:v>147</c:v>
                </c:pt>
              </c:numCache>
            </c:numRef>
          </c:val>
          <c:smooth val="0"/>
          <c:extLst>
            <c:ext xmlns:c16="http://schemas.microsoft.com/office/drawing/2014/chart" uri="{C3380CC4-5D6E-409C-BE32-E72D297353CC}">
              <c16:uniqueId val="{00000001-4C2D-441F-8BB3-944CA33CF20D}"/>
            </c:ext>
          </c:extLst>
        </c:ser>
        <c:dLbls>
          <c:showLegendKey val="0"/>
          <c:showVal val="0"/>
          <c:showCatName val="0"/>
          <c:showSerName val="0"/>
          <c:showPercent val="0"/>
          <c:showBubbleSize val="0"/>
        </c:dLbls>
        <c:marker val="1"/>
        <c:smooth val="0"/>
        <c:axId val="216061824"/>
        <c:axId val="216093056"/>
      </c:lineChart>
      <c:catAx>
        <c:axId val="2160618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16093056"/>
        <c:crosses val="autoZero"/>
        <c:auto val="1"/>
        <c:lblAlgn val="ctr"/>
        <c:lblOffset val="100"/>
        <c:tickLblSkip val="8"/>
        <c:tickMarkSkip val="1"/>
        <c:noMultiLvlLbl val="0"/>
      </c:catAx>
      <c:valAx>
        <c:axId val="216093056"/>
        <c:scaling>
          <c:orientation val="minMax"/>
          <c:max val="5"/>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1606182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Waivers Authorized</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'(2)(v) Waivers'!$D$12:$D$25</c:f>
              <c:numCache>
                <c:formatCode>0.0%</c:formatCode>
                <c:ptCount val="14"/>
                <c:pt idx="0">
                  <c:v>0</c:v>
                </c:pt>
                <c:pt idx="1">
                  <c:v>4.4915558749550845E-5</c:v>
                </c:pt>
                <c:pt idx="2">
                  <c:v>0</c:v>
                </c:pt>
                <c:pt idx="3">
                  <c:v>0</c:v>
                </c:pt>
                <c:pt idx="4">
                  <c:v>0</c:v>
                </c:pt>
                <c:pt idx="5">
                  <c:v>0</c:v>
                </c:pt>
                <c:pt idx="6">
                  <c:v>9.6674400618716169E-5</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04B0-4F97-A492-30ADBC484079}"/>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04B0-4F97-A492-30ADBC484079}"/>
            </c:ext>
          </c:extLst>
        </c:ser>
        <c:dLbls>
          <c:showLegendKey val="0"/>
          <c:showVal val="0"/>
          <c:showCatName val="0"/>
          <c:showSerName val="0"/>
          <c:showPercent val="0"/>
          <c:showBubbleSize val="0"/>
        </c:dLbls>
        <c:marker val="1"/>
        <c:smooth val="0"/>
        <c:axId val="216704896"/>
        <c:axId val="216727936"/>
      </c:lineChart>
      <c:catAx>
        <c:axId val="21670489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6727936"/>
        <c:crosses val="autoZero"/>
        <c:auto val="1"/>
        <c:lblAlgn val="ctr"/>
        <c:lblOffset val="100"/>
        <c:tickLblSkip val="2"/>
        <c:tickMarkSkip val="1"/>
        <c:noMultiLvlLbl val="0"/>
      </c:catAx>
      <c:valAx>
        <c:axId val="216727936"/>
        <c:scaling>
          <c:orientation val="minMax"/>
          <c:max val="2.0000000000000052E-3"/>
          <c:min val="0"/>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16704896"/>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Number of Waivers</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'(2)(v) Waivers'!$B$12:$B$25</c:f>
              <c:numCache>
                <c:formatCode>#,##0</c:formatCode>
                <c:ptCount val="14"/>
                <c:pt idx="0">
                  <c:v>0</c:v>
                </c:pt>
                <c:pt idx="1">
                  <c:v>1</c:v>
                </c:pt>
                <c:pt idx="2">
                  <c:v>0</c:v>
                </c:pt>
                <c:pt idx="3">
                  <c:v>0</c:v>
                </c:pt>
                <c:pt idx="4">
                  <c:v>0</c:v>
                </c:pt>
                <c:pt idx="5">
                  <c:v>0</c:v>
                </c:pt>
                <c:pt idx="6">
                  <c:v>1</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98C9-4CD7-8CDF-3828048AC0B4}"/>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4">
                  <c:v>1113</c:v>
                </c:pt>
                <c:pt idx="5">
                  <c:v>804</c:v>
                </c:pt>
                <c:pt idx="6">
                  <c:v>654</c:v>
                </c:pt>
                <c:pt idx="7">
                  <c:v>866</c:v>
                </c:pt>
                <c:pt idx="8">
                  <c:v>766</c:v>
                </c:pt>
                <c:pt idx="9">
                  <c:v>604</c:v>
                </c:pt>
                <c:pt idx="10">
                  <c:v>553</c:v>
                </c:pt>
                <c:pt idx="11">
                  <c:v>658</c:v>
                </c:pt>
                <c:pt idx="12">
                  <c:v>333</c:v>
                </c:pt>
                <c:pt idx="13">
                  <c:v>147</c:v>
                </c:pt>
              </c:numCache>
            </c:numRef>
          </c:val>
          <c:smooth val="0"/>
          <c:extLst>
            <c:ext xmlns:c16="http://schemas.microsoft.com/office/drawing/2014/chart" uri="{C3380CC4-5D6E-409C-BE32-E72D297353CC}">
              <c16:uniqueId val="{00000001-98C9-4CD7-8CDF-3828048AC0B4}"/>
            </c:ext>
          </c:extLst>
        </c:ser>
        <c:dLbls>
          <c:showLegendKey val="0"/>
          <c:showVal val="0"/>
          <c:showCatName val="0"/>
          <c:showSerName val="0"/>
          <c:showPercent val="0"/>
          <c:showBubbleSize val="0"/>
        </c:dLbls>
        <c:marker val="1"/>
        <c:smooth val="0"/>
        <c:axId val="216753280"/>
        <c:axId val="216755584"/>
      </c:lineChart>
      <c:catAx>
        <c:axId val="216753280"/>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6755584"/>
        <c:crosses val="autoZero"/>
        <c:auto val="1"/>
        <c:lblAlgn val="ctr"/>
        <c:lblOffset val="100"/>
        <c:tickLblSkip val="1"/>
        <c:tickMarkSkip val="1"/>
        <c:noMultiLvlLbl val="0"/>
      </c:catAx>
      <c:valAx>
        <c:axId val="216755584"/>
        <c:scaling>
          <c:orientation val="minMax"/>
          <c:max val="5"/>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16753280"/>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'(2)(vi) No Outcome'!$B$11:$D$11</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Outcome'!$A$13:$A$28</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'(2)(vi) No Outcome'!$D$13:$D$28</c:f>
              <c:numCache>
                <c:formatCode>0.0%</c:formatCode>
                <c:ptCount val="16"/>
                <c:pt idx="0">
                  <c:v>1.9221599329853727E-2</c:v>
                </c:pt>
                <c:pt idx="1">
                  <c:v>1.9445296167247387E-2</c:v>
                </c:pt>
                <c:pt idx="2">
                  <c:v>1.5261674804792532E-2</c:v>
                </c:pt>
                <c:pt idx="3">
                  <c:v>1.03587122569451E-2</c:v>
                </c:pt>
                <c:pt idx="4">
                  <c:v>7.6888285843509721E-3</c:v>
                </c:pt>
                <c:pt idx="5">
                  <c:v>6.1230185627139493E-3</c:v>
                </c:pt>
                <c:pt idx="6">
                  <c:v>4.6915441970801315E-3</c:v>
                </c:pt>
                <c:pt idx="7">
                  <c:v>3.5145154301670597E-3</c:v>
                </c:pt>
                <c:pt idx="8">
                  <c:v>2.6978351159628036E-3</c:v>
                </c:pt>
                <c:pt idx="9">
                  <c:v>1.8889896055948499E-3</c:v>
                </c:pt>
                <c:pt idx="10">
                  <c:v>1.2868605911437753E-3</c:v>
                </c:pt>
                <c:pt idx="11">
                  <c:v>8.2521552607489786E-4</c:v>
                </c:pt>
                <c:pt idx="12">
                  <c:v>6.0967900540844281E-4</c:v>
                </c:pt>
                <c:pt idx="13">
                  <c:v>4.1607548028281159E-4</c:v>
                </c:pt>
                <c:pt idx="14">
                  <c:v>1.753459783551416E-3</c:v>
                </c:pt>
                <c:pt idx="15">
                  <c:v>1.1527377521613832E-2</c:v>
                </c:pt>
              </c:numCache>
            </c:numRef>
          </c:yVal>
          <c:smooth val="0"/>
          <c:extLst>
            <c:ext xmlns:c16="http://schemas.microsoft.com/office/drawing/2014/chart" uri="{C3380CC4-5D6E-409C-BE32-E72D297353CC}">
              <c16:uniqueId val="{00000000-DB80-477B-95A5-A1B3E6500485}"/>
            </c:ext>
          </c:extLst>
        </c:ser>
        <c:ser>
          <c:idx val="1"/>
          <c:order val="1"/>
          <c:tx>
            <c:strRef>
              <c:f>'(2)(vi) No Outcome'!#REF!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Outcome'!$A$13:$A$28</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'(2)(vi) No Outcome'!#REF!</c:f>
              <c:numCache>
                <c:formatCode>General</c:formatCode>
                <c:ptCount val="1"/>
                <c:pt idx="0">
                  <c:v>1</c:v>
                </c:pt>
              </c:numCache>
            </c:numRef>
          </c:yVal>
          <c:smooth val="0"/>
          <c:extLst>
            <c:ext xmlns:c16="http://schemas.microsoft.com/office/drawing/2014/chart" uri="{C3380CC4-5D6E-409C-BE32-E72D297353CC}">
              <c16:uniqueId val="{00000001-DB80-477B-95A5-A1B3E6500485}"/>
            </c:ext>
          </c:extLst>
        </c:ser>
        <c:dLbls>
          <c:showLegendKey val="0"/>
          <c:showVal val="0"/>
          <c:showCatName val="0"/>
          <c:showSerName val="0"/>
          <c:showPercent val="0"/>
          <c:showBubbleSize val="0"/>
        </c:dLbls>
        <c:axId val="236192896"/>
        <c:axId val="236195200"/>
      </c:scatterChart>
      <c:valAx>
        <c:axId val="236192896"/>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36195200"/>
        <c:crosses val="autoZero"/>
        <c:crossBetween val="midCat"/>
        <c:majorUnit val="1"/>
      </c:valAx>
      <c:valAx>
        <c:axId val="236195200"/>
        <c:scaling>
          <c:orientation val="minMax"/>
          <c:max val="0.1"/>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36192896"/>
        <c:crosses val="autoZero"/>
        <c:crossBetween val="midCat"/>
        <c:majorUnit val="2.0000000000000011E-2"/>
      </c:valAx>
      <c:spPr>
        <a:noFill/>
        <a:ln w="12700">
          <a:solidFill>
            <a:srgbClr val="808080"/>
          </a:solidFill>
          <a:prstDash val="solid"/>
        </a:ln>
      </c:spPr>
    </c:plotArea>
    <c:legend>
      <c:legendPos val="r"/>
      <c:layout>
        <c:manualLayout>
          <c:xMode val="edge"/>
          <c:yMode val="edge"/>
          <c:x val="0.78023248814081658"/>
          <c:y val="0.27558021690241946"/>
          <c:w val="0.12441859905126568"/>
          <c:h val="9.297914941840335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'(2)(vi) No Outcome'!$B$11:$D$11</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Outcome'!$A$13:$A$28</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'(2)(vi) No Outcome'!$B$13:$B$28</c:f>
              <c:numCache>
                <c:formatCode>#,##0</c:formatCode>
                <c:ptCount val="16"/>
                <c:pt idx="0">
                  <c:v>2983</c:v>
                </c:pt>
                <c:pt idx="1">
                  <c:v>3488</c:v>
                </c:pt>
                <c:pt idx="2">
                  <c:v>2838</c:v>
                </c:pt>
                <c:pt idx="3">
                  <c:v>2197</c:v>
                </c:pt>
                <c:pt idx="4">
                  <c:v>1666</c:v>
                </c:pt>
                <c:pt idx="5">
                  <c:v>1075</c:v>
                </c:pt>
                <c:pt idx="6">
                  <c:v>1064</c:v>
                </c:pt>
                <c:pt idx="7">
                  <c:v>876</c:v>
                </c:pt>
                <c:pt idx="8">
                  <c:v>734</c:v>
                </c:pt>
                <c:pt idx="9">
                  <c:v>571</c:v>
                </c:pt>
                <c:pt idx="10">
                  <c:v>412</c:v>
                </c:pt>
                <c:pt idx="11">
                  <c:v>302</c:v>
                </c:pt>
                <c:pt idx="12">
                  <c:v>217</c:v>
                </c:pt>
                <c:pt idx="13">
                  <c:v>139</c:v>
                </c:pt>
                <c:pt idx="14">
                  <c:v>93</c:v>
                </c:pt>
                <c:pt idx="15">
                  <c:v>4</c:v>
                </c:pt>
              </c:numCache>
            </c:numRef>
          </c:yVal>
          <c:smooth val="0"/>
          <c:extLst>
            <c:ext xmlns:c16="http://schemas.microsoft.com/office/drawing/2014/chart" uri="{C3380CC4-5D6E-409C-BE32-E72D297353CC}">
              <c16:uniqueId val="{00000000-3572-4767-B47A-32600B8F0CCE}"/>
            </c:ext>
          </c:extLst>
        </c:ser>
        <c:ser>
          <c:idx val="1"/>
          <c:order val="1"/>
          <c:tx>
            <c:strRef>
              <c:f>'(2)(vi) No Outcome'!#REF!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Outcome'!$A$13:$A$28</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'(2)(vi) No Outcome'!#REF!</c:f>
              <c:numCache>
                <c:formatCode>General</c:formatCode>
                <c:ptCount val="1"/>
                <c:pt idx="0">
                  <c:v>1</c:v>
                </c:pt>
              </c:numCache>
            </c:numRef>
          </c:yVal>
          <c:smooth val="0"/>
          <c:extLst>
            <c:ext xmlns:c16="http://schemas.microsoft.com/office/drawing/2014/chart" uri="{C3380CC4-5D6E-409C-BE32-E72D297353CC}">
              <c16:uniqueId val="{00000001-3572-4767-B47A-32600B8F0CCE}"/>
            </c:ext>
          </c:extLst>
        </c:ser>
        <c:dLbls>
          <c:showLegendKey val="0"/>
          <c:showVal val="0"/>
          <c:showCatName val="0"/>
          <c:showSerName val="0"/>
          <c:showPercent val="0"/>
          <c:showBubbleSize val="0"/>
        </c:dLbls>
        <c:axId val="236253568"/>
        <c:axId val="236255872"/>
      </c:scatterChart>
      <c:valAx>
        <c:axId val="236253568"/>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36255872"/>
        <c:crosses val="autoZero"/>
        <c:crossBetween val="midCat"/>
        <c:majorUnit val="1"/>
      </c:valAx>
      <c:valAx>
        <c:axId val="236255872"/>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36253568"/>
        <c:crosses val="autoZero"/>
        <c:crossBetween val="midCat"/>
      </c:valAx>
      <c:spPr>
        <a:noFill/>
        <a:ln w="12700">
          <a:solidFill>
            <a:srgbClr val="808080"/>
          </a:solidFill>
          <a:prstDash val="solid"/>
        </a:ln>
      </c:spPr>
    </c:plotArea>
    <c:legend>
      <c:legendPos val="r"/>
      <c:layout>
        <c:manualLayout>
          <c:xMode val="edge"/>
          <c:yMode val="edge"/>
          <c:x val="0.78924787497893045"/>
          <c:y val="0.19464430582540912"/>
          <c:w val="0.1034882852946134"/>
          <c:h val="8.103155936676771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'(2)(vi) No Outcome'!$B$11:$D$11</c:f>
              <c:strCache>
                <c:ptCount val="1"/>
                <c:pt idx="0">
                  <c:v>LDGV</c:v>
                </c:pt>
              </c:strCache>
            </c:strRef>
          </c:tx>
          <c:xVal>
            <c:numRef>
              <c:f>'(2)(vi) No Outcome'!$A$13:$A$28</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'(2)(vi) No Outcome'!$D$13:$D$28</c:f>
              <c:numCache>
                <c:formatCode>0.0%</c:formatCode>
                <c:ptCount val="16"/>
                <c:pt idx="0">
                  <c:v>1.9221599329853727E-2</c:v>
                </c:pt>
                <c:pt idx="1">
                  <c:v>1.9445296167247387E-2</c:v>
                </c:pt>
                <c:pt idx="2">
                  <c:v>1.5261674804792532E-2</c:v>
                </c:pt>
                <c:pt idx="3">
                  <c:v>1.03587122569451E-2</c:v>
                </c:pt>
                <c:pt idx="4">
                  <c:v>7.6888285843509721E-3</c:v>
                </c:pt>
                <c:pt idx="5">
                  <c:v>6.1230185627139493E-3</c:v>
                </c:pt>
                <c:pt idx="6">
                  <c:v>4.6915441970801315E-3</c:v>
                </c:pt>
                <c:pt idx="7">
                  <c:v>3.5145154301670597E-3</c:v>
                </c:pt>
                <c:pt idx="8">
                  <c:v>2.6978351159628036E-3</c:v>
                </c:pt>
                <c:pt idx="9">
                  <c:v>1.8889896055948499E-3</c:v>
                </c:pt>
                <c:pt idx="10">
                  <c:v>1.2868605911437753E-3</c:v>
                </c:pt>
                <c:pt idx="11">
                  <c:v>8.2521552607489786E-4</c:v>
                </c:pt>
                <c:pt idx="12">
                  <c:v>6.0967900540844281E-4</c:v>
                </c:pt>
                <c:pt idx="13">
                  <c:v>4.1607548028281159E-4</c:v>
                </c:pt>
                <c:pt idx="14">
                  <c:v>1.753459783551416E-3</c:v>
                </c:pt>
                <c:pt idx="15">
                  <c:v>1.1527377521613832E-2</c:v>
                </c:pt>
              </c:numCache>
            </c:numRef>
          </c:yVal>
          <c:smooth val="0"/>
          <c:extLst>
            <c:ext xmlns:c16="http://schemas.microsoft.com/office/drawing/2014/chart" uri="{C3380CC4-5D6E-409C-BE32-E72D297353CC}">
              <c16:uniqueId val="{00000000-4221-4F20-ADDD-C7848AF2CB96}"/>
            </c:ext>
          </c:extLst>
        </c:ser>
        <c:ser>
          <c:idx val="1"/>
          <c:order val="1"/>
          <c:tx>
            <c:strRef>
              <c:f>'(2)(vi) No Outcome'!$E$11:$G$11</c:f>
              <c:strCache>
                <c:ptCount val="1"/>
                <c:pt idx="0">
                  <c:v>MDGV</c:v>
                </c:pt>
              </c:strCache>
            </c:strRef>
          </c:tx>
          <c:xVal>
            <c:numRef>
              <c:f>'(2)(vi) No Outcome'!$A$13:$A$28</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'(2)(vi) No Outcome'!$G$13:$G$28</c:f>
              <c:numCache>
                <c:formatCode>0.0%</c:formatCode>
                <c:ptCount val="16"/>
                <c:pt idx="4">
                  <c:v>1.51496336768906E-2</c:v>
                </c:pt>
                <c:pt idx="5">
                  <c:v>2.028250633828323E-2</c:v>
                </c:pt>
                <c:pt idx="6">
                  <c:v>1.425925925925926E-2</c:v>
                </c:pt>
                <c:pt idx="7">
                  <c:v>9.6336955304133533E-3</c:v>
                </c:pt>
                <c:pt idx="8">
                  <c:v>6.1099796334012219E-3</c:v>
                </c:pt>
                <c:pt idx="9">
                  <c:v>5.6451612903225803E-3</c:v>
                </c:pt>
                <c:pt idx="10">
                  <c:v>4.0184259531510337E-3</c:v>
                </c:pt>
                <c:pt idx="11">
                  <c:v>3.2692307692307691E-3</c:v>
                </c:pt>
                <c:pt idx="12">
                  <c:v>1.3594139415452006E-3</c:v>
                </c:pt>
                <c:pt idx="13">
                  <c:v>5.1114291555919033E-4</c:v>
                </c:pt>
                <c:pt idx="14">
                  <c:v>0</c:v>
                </c:pt>
                <c:pt idx="15">
                  <c:v>0</c:v>
                </c:pt>
              </c:numCache>
            </c:numRef>
          </c:yVal>
          <c:smooth val="0"/>
          <c:extLst>
            <c:ext xmlns:c16="http://schemas.microsoft.com/office/drawing/2014/chart" uri="{C3380CC4-5D6E-409C-BE32-E72D297353CC}">
              <c16:uniqueId val="{00000001-4221-4F20-ADDD-C7848AF2CB96}"/>
            </c:ext>
          </c:extLst>
        </c:ser>
        <c:ser>
          <c:idx val="2"/>
          <c:order val="2"/>
          <c:tx>
            <c:strRef>
              <c:f>'(2)(vi) No Outcome'!$H$11:$J$11</c:f>
              <c:strCache>
                <c:ptCount val="1"/>
                <c:pt idx="0">
                  <c:v>LDDV</c:v>
                </c:pt>
              </c:strCache>
            </c:strRef>
          </c:tx>
          <c:xVal>
            <c:numRef>
              <c:f>'(2)(vi) No Outcome'!$A$13:$A$28</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'(2)(vi) No Outcome'!$J$13:$J$28</c:f>
              <c:numCache>
                <c:formatCode>0.0%</c:formatCode>
                <c:ptCount val="16"/>
                <c:pt idx="0">
                  <c:v>3.875968992248062E-2</c:v>
                </c:pt>
                <c:pt idx="1">
                  <c:v>2.032520325203252E-2</c:v>
                </c:pt>
                <c:pt idx="2">
                  <c:v>1.6260162601626018E-2</c:v>
                </c:pt>
                <c:pt idx="3">
                  <c:v>6.741573033707865E-2</c:v>
                </c:pt>
                <c:pt idx="4">
                  <c:v>3.7037037037037035E-2</c:v>
                </c:pt>
                <c:pt idx="5">
                  <c:v>9.1370558375634514E-2</c:v>
                </c:pt>
                <c:pt idx="6">
                  <c:v>5.1490514905149054E-2</c:v>
                </c:pt>
                <c:pt idx="7">
                  <c:v>4.4910179640718563E-2</c:v>
                </c:pt>
                <c:pt idx="8">
                  <c:v>1.698754246885617E-2</c:v>
                </c:pt>
                <c:pt idx="9">
                  <c:v>1.2631578947368421E-2</c:v>
                </c:pt>
                <c:pt idx="10">
                  <c:v>7.5098814229249012E-3</c:v>
                </c:pt>
                <c:pt idx="11">
                  <c:v>5.5270430319778914E-3</c:v>
                </c:pt>
                <c:pt idx="12">
                  <c:v>3.7593984962406013E-3</c:v>
                </c:pt>
                <c:pt idx="13">
                  <c:v>5.3475935828877002E-3</c:v>
                </c:pt>
                <c:pt idx="14">
                  <c:v>2.3255813953488372E-2</c:v>
                </c:pt>
              </c:numCache>
            </c:numRef>
          </c:yVal>
          <c:smooth val="0"/>
          <c:extLst>
            <c:ext xmlns:c16="http://schemas.microsoft.com/office/drawing/2014/chart" uri="{C3380CC4-5D6E-409C-BE32-E72D297353CC}">
              <c16:uniqueId val="{00000002-4221-4F20-ADDD-C7848AF2CB96}"/>
            </c:ext>
          </c:extLst>
        </c:ser>
        <c:ser>
          <c:idx val="3"/>
          <c:order val="3"/>
          <c:tx>
            <c:strRef>
              <c:f>'(2)(vi) No Outcome'!$K$11:$M$11</c:f>
              <c:strCache>
                <c:ptCount val="1"/>
                <c:pt idx="0">
                  <c:v>MDDV</c:v>
                </c:pt>
              </c:strCache>
            </c:strRef>
          </c:tx>
          <c:spPr>
            <a:ln>
              <a:solidFill>
                <a:srgbClr val="000000"/>
              </a:solidFill>
            </a:ln>
          </c:spPr>
          <c:xVal>
            <c:numRef>
              <c:f>'(2)(vi) No Outcome'!$A$13:$A$28</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'(2)(vi) No Outcome'!$M$13:$M$28</c:f>
              <c:numCache>
                <c:formatCode>0.0%</c:formatCode>
                <c:ptCount val="16"/>
                <c:pt idx="3">
                  <c:v>2.5289778714436249E-2</c:v>
                </c:pt>
                <c:pt idx="4">
                  <c:v>3.7770612620912025E-2</c:v>
                </c:pt>
                <c:pt idx="5">
                  <c:v>1.8094089264173704E-2</c:v>
                </c:pt>
                <c:pt idx="6">
                  <c:v>3.8944723618090454E-2</c:v>
                </c:pt>
                <c:pt idx="7">
                  <c:v>3.6568848758465014E-2</c:v>
                </c:pt>
                <c:pt idx="8">
                  <c:v>3.3898305084745763E-2</c:v>
                </c:pt>
                <c:pt idx="9">
                  <c:v>3.2759578012215435E-2</c:v>
                </c:pt>
                <c:pt idx="10">
                  <c:v>2.6457883369330453E-2</c:v>
                </c:pt>
                <c:pt idx="11">
                  <c:v>1.2175324675324676E-2</c:v>
                </c:pt>
                <c:pt idx="12">
                  <c:v>1.0888252148997135E-2</c:v>
                </c:pt>
                <c:pt idx="13">
                  <c:v>7.8701426463354644E-3</c:v>
                </c:pt>
                <c:pt idx="14">
                  <c:v>3.4188034188034191E-2</c:v>
                </c:pt>
                <c:pt idx="15">
                  <c:v>0.1111111111111111</c:v>
                </c:pt>
              </c:numCache>
            </c:numRef>
          </c:yVal>
          <c:smooth val="0"/>
          <c:extLst>
            <c:ext xmlns:c16="http://schemas.microsoft.com/office/drawing/2014/chart" uri="{C3380CC4-5D6E-409C-BE32-E72D297353CC}">
              <c16:uniqueId val="{00000003-4221-4F20-ADDD-C7848AF2CB96}"/>
            </c:ext>
          </c:extLst>
        </c:ser>
        <c:dLbls>
          <c:showLegendKey val="0"/>
          <c:showVal val="0"/>
          <c:showCatName val="0"/>
          <c:showSerName val="0"/>
          <c:showPercent val="0"/>
          <c:showBubbleSize val="0"/>
        </c:dLbls>
        <c:axId val="248034816"/>
        <c:axId val="248036736"/>
      </c:scatterChart>
      <c:valAx>
        <c:axId val="248034816"/>
        <c:scaling>
          <c:orientation val="minMax"/>
          <c:max val="2019"/>
          <c:min val="2004"/>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48036736"/>
        <c:crosses val="autoZero"/>
        <c:crossBetween val="midCat"/>
        <c:majorUnit val="1"/>
      </c:valAx>
      <c:valAx>
        <c:axId val="248036736"/>
        <c:scaling>
          <c:orientation val="minMax"/>
          <c:max val="0.30000000000000004"/>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48034816"/>
        <c:crosses val="autoZero"/>
        <c:crossBetween val="midCat"/>
        <c:majorUnit val="5.000000000000001E-2"/>
      </c:valAx>
      <c:spPr>
        <a:noFill/>
        <a:ln w="12700">
          <a:solidFill>
            <a:srgbClr val="808080"/>
          </a:solidFill>
          <a:prstDash val="solid"/>
        </a:ln>
      </c:spPr>
    </c:plotArea>
    <c:legend>
      <c:legendPos val="r"/>
      <c:layout>
        <c:manualLayout>
          <c:xMode val="edge"/>
          <c:yMode val="edge"/>
          <c:x val="0.68973753300138452"/>
          <c:y val="5.8929709067742621E-2"/>
          <c:w val="0.23194384588071804"/>
          <c:h val="0.11140748544706978"/>
        </c:manualLayout>
      </c:layout>
      <c:overlay val="0"/>
      <c:spPr>
        <a:ln>
          <a:solidFill>
            <a:schemeClr val="tx1"/>
          </a:solidFill>
        </a:ln>
      </c:sp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'(2)(vi) No Outcome'!$B$11:$D$11</c:f>
              <c:strCache>
                <c:ptCount val="1"/>
                <c:pt idx="0">
                  <c:v>LDGV</c:v>
                </c:pt>
              </c:strCache>
            </c:strRef>
          </c:tx>
          <c:xVal>
            <c:numRef>
              <c:f>'(2)(vi) No Outcome'!$A$13:$A$28</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'(2)(vi) No Outcome'!$B$13:$B$28</c:f>
              <c:numCache>
                <c:formatCode>#,##0</c:formatCode>
                <c:ptCount val="16"/>
                <c:pt idx="0">
                  <c:v>2983</c:v>
                </c:pt>
                <c:pt idx="1">
                  <c:v>3488</c:v>
                </c:pt>
                <c:pt idx="2">
                  <c:v>2838</c:v>
                </c:pt>
                <c:pt idx="3">
                  <c:v>2197</c:v>
                </c:pt>
                <c:pt idx="4">
                  <c:v>1666</c:v>
                </c:pt>
                <c:pt idx="5">
                  <c:v>1075</c:v>
                </c:pt>
                <c:pt idx="6">
                  <c:v>1064</c:v>
                </c:pt>
                <c:pt idx="7">
                  <c:v>876</c:v>
                </c:pt>
                <c:pt idx="8">
                  <c:v>734</c:v>
                </c:pt>
                <c:pt idx="9">
                  <c:v>571</c:v>
                </c:pt>
                <c:pt idx="10">
                  <c:v>412</c:v>
                </c:pt>
                <c:pt idx="11">
                  <c:v>302</c:v>
                </c:pt>
                <c:pt idx="12">
                  <c:v>217</c:v>
                </c:pt>
                <c:pt idx="13">
                  <c:v>139</c:v>
                </c:pt>
                <c:pt idx="14">
                  <c:v>93</c:v>
                </c:pt>
                <c:pt idx="15">
                  <c:v>4</c:v>
                </c:pt>
              </c:numCache>
            </c:numRef>
          </c:yVal>
          <c:smooth val="0"/>
          <c:extLst>
            <c:ext xmlns:c16="http://schemas.microsoft.com/office/drawing/2014/chart" uri="{C3380CC4-5D6E-409C-BE32-E72D297353CC}">
              <c16:uniqueId val="{00000000-D691-4548-97EB-04A11DCB3605}"/>
            </c:ext>
          </c:extLst>
        </c:ser>
        <c:ser>
          <c:idx val="1"/>
          <c:order val="1"/>
          <c:tx>
            <c:strRef>
              <c:f>'(2)(vi) No Outcome'!$E$11:$G$11</c:f>
              <c:strCache>
                <c:ptCount val="1"/>
                <c:pt idx="0">
                  <c:v>MDGV</c:v>
                </c:pt>
              </c:strCache>
            </c:strRef>
          </c:tx>
          <c:xVal>
            <c:numRef>
              <c:f>'(2)(vi) No Outcome'!$A$13:$A$28</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'(2)(vi) No Outcome'!$E$13:$E$28</c:f>
              <c:numCache>
                <c:formatCode>#,##0</c:formatCode>
                <c:ptCount val="16"/>
                <c:pt idx="4">
                  <c:v>122</c:v>
                </c:pt>
                <c:pt idx="5">
                  <c:v>112</c:v>
                </c:pt>
                <c:pt idx="6">
                  <c:v>77</c:v>
                </c:pt>
                <c:pt idx="7">
                  <c:v>86</c:v>
                </c:pt>
                <c:pt idx="8">
                  <c:v>57</c:v>
                </c:pt>
                <c:pt idx="9">
                  <c:v>49</c:v>
                </c:pt>
                <c:pt idx="10">
                  <c:v>41</c:v>
                </c:pt>
                <c:pt idx="11">
                  <c:v>51</c:v>
                </c:pt>
                <c:pt idx="12">
                  <c:v>18</c:v>
                </c:pt>
                <c:pt idx="13">
                  <c:v>5</c:v>
                </c:pt>
                <c:pt idx="14">
                  <c:v>0</c:v>
                </c:pt>
                <c:pt idx="15">
                  <c:v>0</c:v>
                </c:pt>
              </c:numCache>
            </c:numRef>
          </c:yVal>
          <c:smooth val="0"/>
          <c:extLst>
            <c:ext xmlns:c16="http://schemas.microsoft.com/office/drawing/2014/chart" uri="{C3380CC4-5D6E-409C-BE32-E72D297353CC}">
              <c16:uniqueId val="{00000001-D691-4548-97EB-04A11DCB3605}"/>
            </c:ext>
          </c:extLst>
        </c:ser>
        <c:ser>
          <c:idx val="2"/>
          <c:order val="2"/>
          <c:tx>
            <c:strRef>
              <c:f>'(2)(vi) No Outcome'!$H$11:$J$11</c:f>
              <c:strCache>
                <c:ptCount val="1"/>
                <c:pt idx="0">
                  <c:v>LDDV</c:v>
                </c:pt>
              </c:strCache>
            </c:strRef>
          </c:tx>
          <c:xVal>
            <c:numRef>
              <c:f>'(2)(vi) No Outcome'!$A$13:$A$28</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'(2)(vi) No Outcome'!$H$13:$H$28</c:f>
              <c:numCache>
                <c:formatCode>#,##0</c:formatCode>
                <c:ptCount val="16"/>
                <c:pt idx="0">
                  <c:v>5</c:v>
                </c:pt>
                <c:pt idx="1">
                  <c:v>5</c:v>
                </c:pt>
                <c:pt idx="2">
                  <c:v>4</c:v>
                </c:pt>
                <c:pt idx="3">
                  <c:v>6</c:v>
                </c:pt>
                <c:pt idx="4">
                  <c:v>4</c:v>
                </c:pt>
                <c:pt idx="5">
                  <c:v>18</c:v>
                </c:pt>
                <c:pt idx="6">
                  <c:v>19</c:v>
                </c:pt>
                <c:pt idx="7">
                  <c:v>30</c:v>
                </c:pt>
                <c:pt idx="8">
                  <c:v>15</c:v>
                </c:pt>
                <c:pt idx="9">
                  <c:v>12</c:v>
                </c:pt>
                <c:pt idx="10">
                  <c:v>19</c:v>
                </c:pt>
                <c:pt idx="11">
                  <c:v>14</c:v>
                </c:pt>
                <c:pt idx="12">
                  <c:v>4</c:v>
                </c:pt>
                <c:pt idx="13">
                  <c:v>3</c:v>
                </c:pt>
                <c:pt idx="14">
                  <c:v>2</c:v>
                </c:pt>
              </c:numCache>
            </c:numRef>
          </c:yVal>
          <c:smooth val="0"/>
          <c:extLst>
            <c:ext xmlns:c16="http://schemas.microsoft.com/office/drawing/2014/chart" uri="{C3380CC4-5D6E-409C-BE32-E72D297353CC}">
              <c16:uniqueId val="{00000002-D691-4548-97EB-04A11DCB3605}"/>
            </c:ext>
          </c:extLst>
        </c:ser>
        <c:ser>
          <c:idx val="3"/>
          <c:order val="3"/>
          <c:tx>
            <c:strRef>
              <c:f>'(2)(vi) No Outcome'!$K$11:$M$11</c:f>
              <c:strCache>
                <c:ptCount val="1"/>
                <c:pt idx="0">
                  <c:v>MDDV</c:v>
                </c:pt>
              </c:strCache>
            </c:strRef>
          </c:tx>
          <c:xVal>
            <c:numRef>
              <c:f>'(2)(vi) No Outcome'!$A$13:$A$28</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'(2)(vi) No Outcome'!$K$13:$K$28</c:f>
              <c:numCache>
                <c:formatCode>#,##0</c:formatCode>
                <c:ptCount val="16"/>
                <c:pt idx="3">
                  <c:v>48</c:v>
                </c:pt>
                <c:pt idx="4">
                  <c:v>82</c:v>
                </c:pt>
                <c:pt idx="5">
                  <c:v>15</c:v>
                </c:pt>
                <c:pt idx="6">
                  <c:v>31</c:v>
                </c:pt>
                <c:pt idx="7">
                  <c:v>81</c:v>
                </c:pt>
                <c:pt idx="8">
                  <c:v>68</c:v>
                </c:pt>
                <c:pt idx="9">
                  <c:v>59</c:v>
                </c:pt>
                <c:pt idx="10">
                  <c:v>49</c:v>
                </c:pt>
                <c:pt idx="11">
                  <c:v>45</c:v>
                </c:pt>
                <c:pt idx="12">
                  <c:v>38</c:v>
                </c:pt>
                <c:pt idx="13">
                  <c:v>16</c:v>
                </c:pt>
                <c:pt idx="14">
                  <c:v>8</c:v>
                </c:pt>
                <c:pt idx="15">
                  <c:v>1</c:v>
                </c:pt>
              </c:numCache>
            </c:numRef>
          </c:yVal>
          <c:smooth val="0"/>
          <c:extLst>
            <c:ext xmlns:c16="http://schemas.microsoft.com/office/drawing/2014/chart" uri="{C3380CC4-5D6E-409C-BE32-E72D297353CC}">
              <c16:uniqueId val="{00000003-D691-4548-97EB-04A11DCB3605}"/>
            </c:ext>
          </c:extLst>
        </c:ser>
        <c:dLbls>
          <c:showLegendKey val="0"/>
          <c:showVal val="0"/>
          <c:showCatName val="0"/>
          <c:showSerName val="0"/>
          <c:showPercent val="0"/>
          <c:showBubbleSize val="0"/>
        </c:dLbls>
        <c:axId val="248158464"/>
        <c:axId val="248168832"/>
      </c:scatterChart>
      <c:valAx>
        <c:axId val="248158464"/>
        <c:scaling>
          <c:orientation val="minMax"/>
          <c:max val="2019"/>
          <c:min val="2004"/>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48168832"/>
        <c:crosses val="autoZero"/>
        <c:crossBetween val="midCat"/>
        <c:majorUnit val="1"/>
      </c:valAx>
      <c:valAx>
        <c:axId val="248168832"/>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48158464"/>
        <c:crosses val="autoZero"/>
        <c:crossBetween val="midCat"/>
      </c:valAx>
      <c:spPr>
        <a:noFill/>
        <a:ln w="12700">
          <a:solidFill>
            <a:srgbClr val="808080"/>
          </a:solidFill>
          <a:prstDash val="solid"/>
        </a:ln>
      </c:spPr>
    </c:plotArea>
    <c:legend>
      <c:legendPos val="r"/>
      <c:layout>
        <c:manualLayout>
          <c:xMode val="edge"/>
          <c:yMode val="edge"/>
          <c:x val="0.7094230915647145"/>
          <c:y val="5.090378460751787E-2"/>
          <c:w val="0.21677666930495904"/>
          <c:h val="9.155251672206160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Test Pass Rate</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5572681800473782"/>
          <c:y val="4.3478283807488902E-2"/>
        </c:manualLayout>
      </c:layout>
      <c:overlay val="0"/>
      <c:spPr>
        <a:noFill/>
        <a:ln w="25400">
          <a:noFill/>
        </a:ln>
      </c:spPr>
    </c:title>
    <c:autoTitleDeleted val="0"/>
    <c:plotArea>
      <c:layout>
        <c:manualLayout>
          <c:layoutTarget val="inner"/>
          <c:xMode val="edge"/>
          <c:yMode val="edge"/>
          <c:x val="0.14977973568281941"/>
          <c:y val="0.18518547640127594"/>
          <c:w val="0.76651982378855565"/>
          <c:h val="0.66666771504460065"/>
        </c:manualLayout>
      </c:layout>
      <c:scatterChart>
        <c:scatterStyle val="lineMarker"/>
        <c:varyColors val="0"/>
        <c:ser>
          <c:idx val="0"/>
          <c:order val="0"/>
          <c:tx>
            <c:strRef>
              <c:f>'(2)(xi) Pass OBD'!$B$6:$D$6</c:f>
              <c:strCache>
                <c:ptCount val="1"/>
                <c:pt idx="0">
                  <c:v>LDGV</c:v>
                </c:pt>
              </c:strCache>
            </c:strRef>
          </c:tx>
          <c:marker>
            <c:symbol val="diamond"/>
            <c:size val="8"/>
          </c:marker>
          <c:xVal>
            <c:numRef>
              <c:f>'(2)(xi) Pass OBD'!$A$8:$A$23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'(2)(xi) Pass OBD'!$D$8:$D$23</c:f>
              <c:numCache>
                <c:formatCode>0.0%</c:formatCode>
                <c:ptCount val="16"/>
                <c:pt idx="0">
                  <c:v>0.85922192943510023</c:v>
                </c:pt>
                <c:pt idx="1">
                  <c:v>0.8816594613409473</c:v>
                </c:pt>
                <c:pt idx="2">
                  <c:v>0.89775038035263244</c:v>
                </c:pt>
                <c:pt idx="3">
                  <c:v>0.92041793222886936</c:v>
                </c:pt>
                <c:pt idx="4">
                  <c:v>0.93220184521381388</c:v>
                </c:pt>
                <c:pt idx="5">
                  <c:v>0.943089299124243</c:v>
                </c:pt>
                <c:pt idx="6">
                  <c:v>0.95502796484419583</c:v>
                </c:pt>
                <c:pt idx="7">
                  <c:v>0.9613806915056079</c:v>
                </c:pt>
                <c:pt idx="8">
                  <c:v>0.96753936026216425</c:v>
                </c:pt>
                <c:pt idx="9">
                  <c:v>0.97286360927205662</c:v>
                </c:pt>
                <c:pt idx="10">
                  <c:v>0.97807789635823528</c:v>
                </c:pt>
                <c:pt idx="11">
                  <c:v>0.97724291062024227</c:v>
                </c:pt>
                <c:pt idx="12">
                  <c:v>0.98699184285924291</c:v>
                </c:pt>
                <c:pt idx="13">
                  <c:v>0.99016788135040412</c:v>
                </c:pt>
                <c:pt idx="14">
                  <c:v>0.97809583765368091</c:v>
                </c:pt>
                <c:pt idx="15">
                  <c:v>0.88976377952755903</c:v>
                </c:pt>
              </c:numCache>
            </c:numRef>
          </c:yVal>
          <c:smooth val="0"/>
          <c:extLst>
            <c:ext xmlns:c16="http://schemas.microsoft.com/office/drawing/2014/chart" uri="{C3380CC4-5D6E-409C-BE32-E72D297353CC}">
              <c16:uniqueId val="{00000000-A093-4E21-96C8-C6DD6712A7C1}"/>
            </c:ext>
          </c:extLst>
        </c:ser>
        <c:ser>
          <c:idx val="2"/>
          <c:order val="1"/>
          <c:tx>
            <c:strRef>
              <c:f>'(2)(xi) Pass OBD'!$E$6:$G$6</c:f>
              <c:strCache>
                <c:ptCount val="1"/>
                <c:pt idx="0">
                  <c:v>MDGV</c:v>
                </c:pt>
              </c:strCache>
            </c:strRef>
          </c:tx>
          <c:marker>
            <c:symbol val="triangle"/>
            <c:size val="8"/>
          </c:marker>
          <c:xVal>
            <c:numRef>
              <c:f>'(2)(xi) Pass OBD'!$A$8:$A$23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'(2)(xi) Pass OBD'!$G$8:$G$23</c:f>
              <c:numCache>
                <c:formatCode>0.0%</c:formatCode>
                <c:ptCount val="16"/>
                <c:pt idx="4">
                  <c:v>0.8707475503688209</c:v>
                </c:pt>
                <c:pt idx="5">
                  <c:v>0.86652813299232734</c:v>
                </c:pt>
                <c:pt idx="6">
                  <c:v>0.88751874687552079</c:v>
                </c:pt>
                <c:pt idx="7">
                  <c:v>0.90866318911731614</c:v>
                </c:pt>
                <c:pt idx="8">
                  <c:v>0.92194491399025558</c:v>
                </c:pt>
                <c:pt idx="9">
                  <c:v>0.93332612924140912</c:v>
                </c:pt>
                <c:pt idx="10">
                  <c:v>0.94780091511812492</c:v>
                </c:pt>
                <c:pt idx="11">
                  <c:v>0.95907297830374749</c:v>
                </c:pt>
                <c:pt idx="12">
                  <c:v>0.97522489308361604</c:v>
                </c:pt>
                <c:pt idx="13">
                  <c:v>0.9851859316738889</c:v>
                </c:pt>
                <c:pt idx="14">
                  <c:v>0.96903669724770647</c:v>
                </c:pt>
                <c:pt idx="15">
                  <c:v>0.88235294117647056</c:v>
                </c:pt>
              </c:numCache>
            </c:numRef>
          </c:yVal>
          <c:smooth val="0"/>
          <c:extLst>
            <c:ext xmlns:c16="http://schemas.microsoft.com/office/drawing/2014/chart" uri="{C3380CC4-5D6E-409C-BE32-E72D297353CC}">
              <c16:uniqueId val="{00000001-A093-4E21-96C8-C6DD6712A7C1}"/>
            </c:ext>
          </c:extLst>
        </c:ser>
        <c:ser>
          <c:idx val="1"/>
          <c:order val="2"/>
          <c:tx>
            <c:strRef>
              <c:f>'(2)(xi) Pass OBD'!$H$6:$J$6</c:f>
              <c:strCache>
                <c:ptCount val="1"/>
                <c:pt idx="0">
                  <c:v>LDDV</c:v>
                </c:pt>
              </c:strCache>
            </c:strRef>
          </c:tx>
          <c:xVal>
            <c:numRef>
              <c:f>'(2)(xi) Pass OBD'!$A$8:$A$23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'(2)(xi) Pass OBD'!$J$8:$J$23</c:f>
              <c:numCache>
                <c:formatCode>0.0%</c:formatCode>
                <c:ptCount val="16"/>
                <c:pt idx="0">
                  <c:v>0.88111888111888115</c:v>
                </c:pt>
                <c:pt idx="1">
                  <c:v>0.89591078066914498</c:v>
                </c:pt>
                <c:pt idx="2">
                  <c:v>0.91221374045801529</c:v>
                </c:pt>
                <c:pt idx="3">
                  <c:v>0.84615384615384615</c:v>
                </c:pt>
                <c:pt idx="4">
                  <c:v>0.90265486725663713</c:v>
                </c:pt>
                <c:pt idx="5">
                  <c:v>0.75527426160337552</c:v>
                </c:pt>
                <c:pt idx="6">
                  <c:v>0.79069767441860461</c:v>
                </c:pt>
                <c:pt idx="7">
                  <c:v>0.8</c:v>
                </c:pt>
                <c:pt idx="8">
                  <c:v>0.86805555555555558</c:v>
                </c:pt>
                <c:pt idx="9">
                  <c:v>0.87593283582089554</c:v>
                </c:pt>
                <c:pt idx="10">
                  <c:v>0.90971718636693255</c:v>
                </c:pt>
                <c:pt idx="11">
                  <c:v>0.91822515584891817</c:v>
                </c:pt>
                <c:pt idx="12">
                  <c:v>0.90846877673224979</c:v>
                </c:pt>
                <c:pt idx="13">
                  <c:v>0.93760539629005057</c:v>
                </c:pt>
                <c:pt idx="14">
                  <c:v>0.87234042553191493</c:v>
                </c:pt>
              </c:numCache>
            </c:numRef>
          </c:yVal>
          <c:smooth val="0"/>
          <c:extLst>
            <c:ext xmlns:c16="http://schemas.microsoft.com/office/drawing/2014/chart" uri="{C3380CC4-5D6E-409C-BE32-E72D297353CC}">
              <c16:uniqueId val="{00000002-A093-4E21-96C8-C6DD6712A7C1}"/>
            </c:ext>
          </c:extLst>
        </c:ser>
        <c:ser>
          <c:idx val="3"/>
          <c:order val="3"/>
          <c:tx>
            <c:strRef>
              <c:f>'(2)(xi) Pass OBD'!$K$6:$M$6</c:f>
              <c:strCache>
                <c:ptCount val="1"/>
                <c:pt idx="0">
                  <c:v>MDDV</c:v>
                </c:pt>
              </c:strCache>
            </c:strRef>
          </c:tx>
          <c:xVal>
            <c:numRef>
              <c:f>'(2)(xi) Pass OBD'!$A$8:$A$23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'(2)(xi) Pass OBD'!$M$8:$M$23</c:f>
              <c:numCache>
                <c:formatCode>0.0%</c:formatCode>
                <c:ptCount val="16"/>
                <c:pt idx="3">
                  <c:v>0.88514475557664929</c:v>
                </c:pt>
                <c:pt idx="4">
                  <c:v>0.84991776315789469</c:v>
                </c:pt>
                <c:pt idx="5">
                  <c:v>0.88399570354457568</c:v>
                </c:pt>
                <c:pt idx="6">
                  <c:v>0.86281179138321995</c:v>
                </c:pt>
                <c:pt idx="7">
                  <c:v>0.80118474639022585</c:v>
                </c:pt>
                <c:pt idx="8">
                  <c:v>0.79415347137637027</c:v>
                </c:pt>
                <c:pt idx="9">
                  <c:v>0.82967557251908397</c:v>
                </c:pt>
                <c:pt idx="10">
                  <c:v>0.82236539346525539</c:v>
                </c:pt>
                <c:pt idx="11">
                  <c:v>0.87758537758537758</c:v>
                </c:pt>
                <c:pt idx="12">
                  <c:v>0.92629589632829379</c:v>
                </c:pt>
                <c:pt idx="13">
                  <c:v>0.94225352112676053</c:v>
                </c:pt>
                <c:pt idx="14">
                  <c:v>0.90163934426229508</c:v>
                </c:pt>
                <c:pt idx="15">
                  <c:v>0.41666666666666669</c:v>
                </c:pt>
              </c:numCache>
            </c:numRef>
          </c:yVal>
          <c:smooth val="0"/>
          <c:extLst>
            <c:ext xmlns:c16="http://schemas.microsoft.com/office/drawing/2014/chart" uri="{C3380CC4-5D6E-409C-BE32-E72D297353CC}">
              <c16:uniqueId val="{00000003-A093-4E21-96C8-C6DD6712A7C1}"/>
            </c:ext>
          </c:extLst>
        </c:ser>
        <c:dLbls>
          <c:showLegendKey val="0"/>
          <c:showVal val="0"/>
          <c:showCatName val="0"/>
          <c:showSerName val="0"/>
          <c:showPercent val="0"/>
          <c:showBubbleSize val="0"/>
        </c:dLbls>
        <c:axId val="248442880"/>
        <c:axId val="248444800"/>
      </c:scatterChart>
      <c:valAx>
        <c:axId val="248442880"/>
        <c:scaling>
          <c:orientation val="minMax"/>
          <c:max val="2019"/>
          <c:min val="2004"/>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77095116631546"/>
              <c:y val="0.91465516559173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48444800"/>
        <c:crosses val="autoZero"/>
        <c:crossBetween val="midCat"/>
        <c:majorUnit val="1"/>
      </c:valAx>
      <c:valAx>
        <c:axId val="248444800"/>
        <c:scaling>
          <c:orientation val="minMax"/>
          <c:max val="1"/>
          <c:min val="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OBD Pass Rate (%)</a:t>
                </a:r>
              </a:p>
            </c:rich>
          </c:tx>
          <c:layout>
            <c:manualLayout>
              <c:xMode val="edge"/>
              <c:yMode val="edge"/>
              <c:x val="2.7533064325789211E-2"/>
              <c:y val="0.357488404401711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48442880"/>
        <c:crosses val="autoZero"/>
        <c:crossBetween val="midCat"/>
        <c:majorUnit val="0.1"/>
      </c:valAx>
      <c:spPr>
        <a:noFill/>
        <a:ln w="12700">
          <a:solidFill>
            <a:srgbClr val="808080"/>
          </a:solidFill>
          <a:prstDash val="solid"/>
        </a:ln>
      </c:spPr>
    </c:plotArea>
    <c:legend>
      <c:legendPos val="r"/>
      <c:layout>
        <c:manualLayout>
          <c:xMode val="edge"/>
          <c:yMode val="edge"/>
          <c:x val="0.16066478611285331"/>
          <c:y val="0.53590234657907732"/>
          <c:w val="0.20040576124330553"/>
          <c:h val="7.094601979211143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 Rate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29772125019026086"/>
          <c:y val="3.2911372012002615E-2"/>
        </c:manualLayout>
      </c:layout>
      <c:overlay val="0"/>
      <c:spPr>
        <a:noFill/>
        <a:ln w="25400">
          <a:noFill/>
        </a:ln>
      </c:spPr>
    </c:title>
    <c:autoTitleDeleted val="0"/>
    <c:plotArea>
      <c:layout>
        <c:manualLayout>
          <c:layoutTarget val="inner"/>
          <c:xMode val="edge"/>
          <c:yMode val="edge"/>
          <c:x val="0.11253576908577209"/>
          <c:y val="0.21012658227848102"/>
          <c:w val="0.80626892788032956"/>
          <c:h val="0.61265822784812218"/>
        </c:manualLayout>
      </c:layout>
      <c:scatterChart>
        <c:scatterStyle val="lineMarker"/>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'(2)(i) OBD'!$D$10:$D$25</c:f>
              <c:numCache>
                <c:formatCode>0.0%</c:formatCode>
                <c:ptCount val="16"/>
                <c:pt idx="0">
                  <c:v>0.14740640505187189</c:v>
                </c:pt>
                <c:pt idx="1">
                  <c:v>0.1241198606271777</c:v>
                </c:pt>
                <c:pt idx="2">
                  <c:v>0.10606810213168706</c:v>
                </c:pt>
                <c:pt idx="3">
                  <c:v>8.1752258453878512E-2</c:v>
                </c:pt>
                <c:pt idx="4">
                  <c:v>6.9337911555395565E-2</c:v>
                </c:pt>
                <c:pt idx="5">
                  <c:v>5.797217016865356E-2</c:v>
                </c:pt>
                <c:pt idx="6">
                  <c:v>4.5610275540034655E-2</c:v>
                </c:pt>
                <c:pt idx="7">
                  <c:v>3.9265482323110751E-2</c:v>
                </c:pt>
                <c:pt idx="8">
                  <c:v>3.2895945896276695E-2</c:v>
                </c:pt>
                <c:pt idx="9">
                  <c:v>2.7448243008091889E-2</c:v>
                </c:pt>
                <c:pt idx="10">
                  <c:v>2.2154616924715532E-2</c:v>
                </c:pt>
                <c:pt idx="11">
                  <c:v>2.311696473706502E-2</c:v>
                </c:pt>
                <c:pt idx="12">
                  <c:v>1.3087026761255883E-2</c:v>
                </c:pt>
                <c:pt idx="13">
                  <c:v>9.8960110634170873E-3</c:v>
                </c:pt>
                <c:pt idx="14">
                  <c:v>2.2248199404200763E-2</c:v>
                </c:pt>
                <c:pt idx="15">
                  <c:v>0.12103746397694524</c:v>
                </c:pt>
              </c:numCache>
            </c:numRef>
          </c:yVal>
          <c:smooth val="0"/>
          <c:extLst>
            <c:ext xmlns:c16="http://schemas.microsoft.com/office/drawing/2014/chart" uri="{C3380CC4-5D6E-409C-BE32-E72D297353CC}">
              <c16:uniqueId val="{00000000-2482-460E-90C3-906361ED3D4F}"/>
            </c:ext>
          </c:extLst>
        </c:ser>
        <c:ser>
          <c:idx val="1"/>
          <c:order val="1"/>
          <c:tx>
            <c:strRef>
              <c:f>'(2)(i) OBD'!$E$8:$G$8</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'(2)(i) OBD'!$G$10:$G$25</c:f>
              <c:numCache>
                <c:formatCode>0.0%</c:formatCode>
                <c:ptCount val="16"/>
                <c:pt idx="4">
                  <c:v>0.13820936297032163</c:v>
                </c:pt>
                <c:pt idx="5">
                  <c:v>0.14559942049981892</c:v>
                </c:pt>
                <c:pt idx="6">
                  <c:v>0.12111111111111111</c:v>
                </c:pt>
                <c:pt idx="7">
                  <c:v>9.7009073596953058E-2</c:v>
                </c:pt>
                <c:pt idx="8">
                  <c:v>8.2109550862900629E-2</c:v>
                </c:pt>
                <c:pt idx="9">
                  <c:v>6.9585253456221199E-2</c:v>
                </c:pt>
                <c:pt idx="10">
                  <c:v>5.4199745172988339E-2</c:v>
                </c:pt>
                <c:pt idx="11">
                  <c:v>4.2179487179487177E-2</c:v>
                </c:pt>
                <c:pt idx="12">
                  <c:v>2.5149157918586209E-2</c:v>
                </c:pt>
                <c:pt idx="13">
                  <c:v>1.5027601717440196E-2</c:v>
                </c:pt>
                <c:pt idx="14">
                  <c:v>3.2028469750889681E-2</c:v>
                </c:pt>
                <c:pt idx="15">
                  <c:v>0.125</c:v>
                </c:pt>
              </c:numCache>
            </c:numRef>
          </c:yVal>
          <c:smooth val="0"/>
          <c:extLst>
            <c:ext xmlns:c16="http://schemas.microsoft.com/office/drawing/2014/chart" uri="{C3380CC4-5D6E-409C-BE32-E72D297353CC}">
              <c16:uniqueId val="{00000001-2482-460E-90C3-906361ED3D4F}"/>
            </c:ext>
          </c:extLst>
        </c:ser>
        <c:ser>
          <c:idx val="2"/>
          <c:order val="2"/>
          <c:tx>
            <c:strRef>
              <c:f>'(2)(i) OBD'!$H$8:$J$8</c:f>
              <c:strCache>
                <c:ptCount val="1"/>
                <c:pt idx="0">
                  <c:v>LDDV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'(2)(i) OBD'!$J$10:$J$25</c:f>
              <c:numCache>
                <c:formatCode>0.0%</c:formatCode>
                <c:ptCount val="16"/>
                <c:pt idx="0">
                  <c:v>0.12403100775193798</c:v>
                </c:pt>
                <c:pt idx="1">
                  <c:v>0.11382113821138211</c:v>
                </c:pt>
                <c:pt idx="2">
                  <c:v>8.5365853658536592E-2</c:v>
                </c:pt>
                <c:pt idx="3">
                  <c:v>0.1348314606741573</c:v>
                </c:pt>
                <c:pt idx="4">
                  <c:v>9.2592592592592587E-2</c:v>
                </c:pt>
                <c:pt idx="5">
                  <c:v>0.27918781725888325</c:v>
                </c:pt>
                <c:pt idx="6">
                  <c:v>0.23306233062330622</c:v>
                </c:pt>
                <c:pt idx="7">
                  <c:v>0.23652694610778444</c:v>
                </c:pt>
                <c:pt idx="8">
                  <c:v>0.14835787089467722</c:v>
                </c:pt>
                <c:pt idx="9">
                  <c:v>0.13894736842105262</c:v>
                </c:pt>
                <c:pt idx="10">
                  <c:v>9.8023715415019766E-2</c:v>
                </c:pt>
                <c:pt idx="11">
                  <c:v>8.6063955783655749E-2</c:v>
                </c:pt>
                <c:pt idx="12">
                  <c:v>9.8684210526315791E-2</c:v>
                </c:pt>
                <c:pt idx="13">
                  <c:v>6.2388591800356503E-2</c:v>
                </c:pt>
                <c:pt idx="14">
                  <c:v>0.13953488372093023</c:v>
                </c:pt>
              </c:numCache>
            </c:numRef>
          </c:yVal>
          <c:smooth val="0"/>
          <c:extLst>
            <c:ext xmlns:c16="http://schemas.microsoft.com/office/drawing/2014/chart" uri="{C3380CC4-5D6E-409C-BE32-E72D297353CC}">
              <c16:uniqueId val="{00000002-2482-460E-90C3-906361ED3D4F}"/>
            </c:ext>
          </c:extLst>
        </c:ser>
        <c:dLbls>
          <c:showLegendKey val="0"/>
          <c:showVal val="0"/>
          <c:showCatName val="0"/>
          <c:showSerName val="0"/>
          <c:showPercent val="0"/>
          <c:showBubbleSize val="0"/>
        </c:dLbls>
        <c:axId val="162065792"/>
        <c:axId val="162080640"/>
      </c:scatterChart>
      <c:valAx>
        <c:axId val="162065792"/>
        <c:scaling>
          <c:orientation val="minMax"/>
          <c:max val="2016"/>
          <c:min val="2001"/>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5584113866954745"/>
              <c:y val="0.898734116036007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62080640"/>
        <c:crosses val="autoZero"/>
        <c:crossBetween val="midCat"/>
        <c:majorUnit val="1"/>
      </c:valAx>
      <c:valAx>
        <c:axId val="162080640"/>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Failure Rate (%)</a:t>
                </a:r>
              </a:p>
            </c:rich>
          </c:tx>
          <c:layout>
            <c:manualLayout>
              <c:xMode val="edge"/>
              <c:yMode val="edge"/>
              <c:x val="2.4216626387048138E-2"/>
              <c:y val="0.374683663263322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62065792"/>
        <c:crosses val="autoZero"/>
        <c:crossBetween val="midCat"/>
        <c:majorUnit val="0.1"/>
      </c:valAx>
    </c:plotArea>
    <c:legend>
      <c:legendPos val="r"/>
      <c:layout>
        <c:manualLayout>
          <c:xMode val="edge"/>
          <c:yMode val="edge"/>
          <c:x val="0.71360144338393761"/>
          <c:y val="0.22031294681515193"/>
          <c:w val="0.14814836264278874"/>
          <c:h val="0.1822784300300070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75" b="1" i="0" u="none" strike="noStrike" baseline="0">
                <a:solidFill>
                  <a:srgbClr val="000000"/>
                </a:solidFill>
                <a:latin typeface="Arial"/>
                <a:cs typeface="Arial"/>
              </a:rPr>
              <a:t>Number of Passing OBD Tests</a:t>
            </a:r>
          </a:p>
          <a:p>
            <a:pPr>
              <a:defRPr sz="1200" b="0" i="0" u="none" strike="noStrike" baseline="0">
                <a:solidFill>
                  <a:srgbClr val="000000"/>
                </a:solidFill>
                <a:latin typeface="Arial"/>
                <a:ea typeface="Arial"/>
                <a:cs typeface="Arial"/>
              </a:defRPr>
            </a:pPr>
            <a:r>
              <a:rPr lang="en-US" sz="1675" b="0" i="0" u="none" strike="noStrike" baseline="0">
                <a:solidFill>
                  <a:srgbClr val="000000"/>
                </a:solidFill>
                <a:latin typeface="Arial"/>
                <a:cs typeface="Arial"/>
              </a:rPr>
              <a:t>by Model Year and Vehicle Class </a:t>
            </a:r>
          </a:p>
        </c:rich>
      </c:tx>
      <c:layout>
        <c:manualLayout>
          <c:xMode val="edge"/>
          <c:yMode val="edge"/>
          <c:x val="0.32229617559993701"/>
          <c:y val="2.7331183928273526E-2"/>
        </c:manualLayout>
      </c:layout>
      <c:overlay val="0"/>
      <c:spPr>
        <a:noFill/>
        <a:ln w="25400">
          <a:noFill/>
        </a:ln>
      </c:spPr>
    </c:title>
    <c:autoTitleDeleted val="0"/>
    <c:plotArea>
      <c:layout>
        <c:manualLayout>
          <c:layoutTarget val="inner"/>
          <c:xMode val="edge"/>
          <c:yMode val="edge"/>
          <c:x val="0.14790302917941744"/>
          <c:y val="0.1527332388694235"/>
          <c:w val="0.77925028806469065"/>
          <c:h val="0.686495715760428"/>
        </c:manualLayout>
      </c:layout>
      <c:lineChart>
        <c:grouping val="standard"/>
        <c:varyColors val="0"/>
        <c:ser>
          <c:idx val="0"/>
          <c:order val="0"/>
          <c:tx>
            <c:strRef>
              <c:f>'(2)(xi) Pass OBD'!$B$6:$D$6</c:f>
              <c:strCache>
                <c:ptCount val="1"/>
                <c:pt idx="0">
                  <c:v>LDGV</c:v>
                </c:pt>
              </c:strCache>
            </c:strRef>
          </c:tx>
          <c:marker>
            <c:symbol val="diamond"/>
            <c:size val="8"/>
          </c:marker>
          <c:cat>
            <c:numRef>
              <c:f>'(2)(xi) Pass OBD'!$A$8:$A$23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'(2)(xi) Pass OBD'!$B$8:$B$23</c:f>
              <c:numCache>
                <c:formatCode>#,##0</c:formatCode>
                <c:ptCount val="16"/>
                <c:pt idx="0">
                  <c:v>149014</c:v>
                </c:pt>
                <c:pt idx="1">
                  <c:v>174774</c:v>
                </c:pt>
                <c:pt idx="2">
                  <c:v>182334</c:v>
                </c:pt>
                <c:pt idx="3">
                  <c:v>209396</c:v>
                </c:pt>
                <c:pt idx="4">
                  <c:v>214811</c:v>
                </c:pt>
                <c:pt idx="5">
                  <c:v>174563</c:v>
                </c:pt>
                <c:pt idx="6">
                  <c:v>225909</c:v>
                </c:pt>
                <c:pt idx="7">
                  <c:v>248664</c:v>
                </c:pt>
                <c:pt idx="8">
                  <c:v>271627</c:v>
                </c:pt>
                <c:pt idx="9">
                  <c:v>301972</c:v>
                </c:pt>
                <c:pt idx="10">
                  <c:v>320031</c:v>
                </c:pt>
                <c:pt idx="11">
                  <c:v>365740</c:v>
                </c:pt>
                <c:pt idx="12">
                  <c:v>355853</c:v>
                </c:pt>
                <c:pt idx="13">
                  <c:v>333946</c:v>
                </c:pt>
                <c:pt idx="14">
                  <c:v>52825</c:v>
                </c:pt>
                <c:pt idx="15">
                  <c:v>339</c:v>
                </c:pt>
              </c:numCache>
            </c:numRef>
          </c:val>
          <c:smooth val="0"/>
          <c:extLst>
            <c:ext xmlns:c16="http://schemas.microsoft.com/office/drawing/2014/chart" uri="{C3380CC4-5D6E-409C-BE32-E72D297353CC}">
              <c16:uniqueId val="{00000000-4F2A-47C5-A452-61161E130077}"/>
            </c:ext>
          </c:extLst>
        </c:ser>
        <c:ser>
          <c:idx val="2"/>
          <c:order val="1"/>
          <c:tx>
            <c:strRef>
              <c:f>'(2)(xi) Pass OBD'!$E$6:$G$6</c:f>
              <c:strCache>
                <c:ptCount val="1"/>
                <c:pt idx="0">
                  <c:v>MDGV</c:v>
                </c:pt>
              </c:strCache>
            </c:strRef>
          </c:tx>
          <c:marker>
            <c:symbol val="triangle"/>
            <c:size val="8"/>
          </c:marker>
          <c:cat>
            <c:numRef>
              <c:f>'(2)(xi) Pass OBD'!$A$8:$A$23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'(2)(xi) Pass OBD'!$E$8:$E$23</c:f>
              <c:numCache>
                <c:formatCode>#,##0</c:formatCode>
                <c:ptCount val="16"/>
                <c:pt idx="4">
                  <c:v>7909</c:v>
                </c:pt>
                <c:pt idx="5">
                  <c:v>5421</c:v>
                </c:pt>
                <c:pt idx="6">
                  <c:v>5326</c:v>
                </c:pt>
                <c:pt idx="7">
                  <c:v>8884</c:v>
                </c:pt>
                <c:pt idx="8">
                  <c:v>9272</c:v>
                </c:pt>
                <c:pt idx="9">
                  <c:v>8637</c:v>
                </c:pt>
                <c:pt idx="10">
                  <c:v>10150</c:v>
                </c:pt>
                <c:pt idx="11">
                  <c:v>15560</c:v>
                </c:pt>
                <c:pt idx="12">
                  <c:v>13226</c:v>
                </c:pt>
                <c:pt idx="13">
                  <c:v>9776</c:v>
                </c:pt>
                <c:pt idx="14">
                  <c:v>845</c:v>
                </c:pt>
                <c:pt idx="15">
                  <c:v>15</c:v>
                </c:pt>
              </c:numCache>
            </c:numRef>
          </c:val>
          <c:smooth val="0"/>
          <c:extLst>
            <c:ext xmlns:c16="http://schemas.microsoft.com/office/drawing/2014/chart" uri="{C3380CC4-5D6E-409C-BE32-E72D297353CC}">
              <c16:uniqueId val="{00000001-4F2A-47C5-A452-61161E130077}"/>
            </c:ext>
          </c:extLst>
        </c:ser>
        <c:ser>
          <c:idx val="1"/>
          <c:order val="2"/>
          <c:tx>
            <c:strRef>
              <c:f>'(2)(xi) Pass OBD'!$H$6:$J$6</c:f>
              <c:strCache>
                <c:ptCount val="1"/>
                <c:pt idx="0">
                  <c:v>LDDV</c:v>
                </c:pt>
              </c:strCache>
            </c:strRef>
          </c:tx>
          <c:val>
            <c:numRef>
              <c:f>'(2)(xi) Pass OBD'!$J$8:$J$23</c:f>
              <c:numCache>
                <c:formatCode>0.0%</c:formatCode>
                <c:ptCount val="16"/>
                <c:pt idx="0">
                  <c:v>0.88111888111888115</c:v>
                </c:pt>
                <c:pt idx="1">
                  <c:v>0.89591078066914498</c:v>
                </c:pt>
                <c:pt idx="2">
                  <c:v>0.91221374045801529</c:v>
                </c:pt>
                <c:pt idx="3">
                  <c:v>0.84615384615384615</c:v>
                </c:pt>
                <c:pt idx="4">
                  <c:v>0.90265486725663713</c:v>
                </c:pt>
                <c:pt idx="5">
                  <c:v>0.75527426160337552</c:v>
                </c:pt>
                <c:pt idx="6">
                  <c:v>0.79069767441860461</c:v>
                </c:pt>
                <c:pt idx="7">
                  <c:v>0.8</c:v>
                </c:pt>
                <c:pt idx="8">
                  <c:v>0.86805555555555558</c:v>
                </c:pt>
                <c:pt idx="9">
                  <c:v>0.87593283582089554</c:v>
                </c:pt>
                <c:pt idx="10">
                  <c:v>0.90971718636693255</c:v>
                </c:pt>
                <c:pt idx="11">
                  <c:v>0.91822515584891817</c:v>
                </c:pt>
                <c:pt idx="12">
                  <c:v>0.90846877673224979</c:v>
                </c:pt>
                <c:pt idx="13">
                  <c:v>0.93760539629005057</c:v>
                </c:pt>
                <c:pt idx="14">
                  <c:v>0.87234042553191493</c:v>
                </c:pt>
              </c:numCache>
            </c:numRef>
          </c:val>
          <c:smooth val="0"/>
          <c:extLst>
            <c:ext xmlns:c16="http://schemas.microsoft.com/office/drawing/2014/chart" uri="{C3380CC4-5D6E-409C-BE32-E72D297353CC}">
              <c16:uniqueId val="{00000002-4F2A-47C5-A452-61161E130077}"/>
            </c:ext>
          </c:extLst>
        </c:ser>
        <c:ser>
          <c:idx val="3"/>
          <c:order val="3"/>
          <c:tx>
            <c:strRef>
              <c:f>'(2)(xi) Pass OBD'!$K$6:$M$6</c:f>
              <c:strCache>
                <c:ptCount val="1"/>
                <c:pt idx="0">
                  <c:v>MDDV</c:v>
                </c:pt>
              </c:strCache>
            </c:strRef>
          </c:tx>
          <c:val>
            <c:numRef>
              <c:f>'(2)(xi) Pass OBD'!$M$8:$M$23</c:f>
              <c:numCache>
                <c:formatCode>0.0%</c:formatCode>
                <c:ptCount val="16"/>
                <c:pt idx="3">
                  <c:v>0.88514475557664929</c:v>
                </c:pt>
                <c:pt idx="4">
                  <c:v>0.84991776315789469</c:v>
                </c:pt>
                <c:pt idx="5">
                  <c:v>0.88399570354457568</c:v>
                </c:pt>
                <c:pt idx="6">
                  <c:v>0.86281179138321995</c:v>
                </c:pt>
                <c:pt idx="7">
                  <c:v>0.80118474639022585</c:v>
                </c:pt>
                <c:pt idx="8">
                  <c:v>0.79415347137637027</c:v>
                </c:pt>
                <c:pt idx="9">
                  <c:v>0.82967557251908397</c:v>
                </c:pt>
                <c:pt idx="10">
                  <c:v>0.82236539346525539</c:v>
                </c:pt>
                <c:pt idx="11">
                  <c:v>0.87758537758537758</c:v>
                </c:pt>
                <c:pt idx="12">
                  <c:v>0.92629589632829379</c:v>
                </c:pt>
                <c:pt idx="13">
                  <c:v>0.94225352112676053</c:v>
                </c:pt>
                <c:pt idx="14">
                  <c:v>0.90163934426229508</c:v>
                </c:pt>
                <c:pt idx="15">
                  <c:v>0.41666666666666669</c:v>
                </c:pt>
              </c:numCache>
            </c:numRef>
          </c:val>
          <c:smooth val="0"/>
          <c:extLst>
            <c:ext xmlns:c16="http://schemas.microsoft.com/office/drawing/2014/chart" uri="{C3380CC4-5D6E-409C-BE32-E72D297353CC}">
              <c16:uniqueId val="{00000003-4F2A-47C5-A452-61161E130077}"/>
            </c:ext>
          </c:extLst>
        </c:ser>
        <c:dLbls>
          <c:showLegendKey val="0"/>
          <c:showVal val="0"/>
          <c:showCatName val="0"/>
          <c:showSerName val="0"/>
          <c:showPercent val="0"/>
          <c:showBubbleSize val="0"/>
        </c:dLbls>
        <c:marker val="1"/>
        <c:smooth val="0"/>
        <c:axId val="248627968"/>
        <c:axId val="248629888"/>
      </c:lineChart>
      <c:catAx>
        <c:axId val="248627968"/>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8013296821104468"/>
              <c:y val="0.901929925969694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48629888"/>
        <c:crosses val="autoZero"/>
        <c:auto val="1"/>
        <c:lblAlgn val="ctr"/>
        <c:lblOffset val="100"/>
        <c:tickLblSkip val="1"/>
        <c:tickMarkSkip val="1"/>
        <c:noMultiLvlLbl val="0"/>
      </c:catAx>
      <c:valAx>
        <c:axId val="248629888"/>
        <c:scaling>
          <c:orientation val="minMax"/>
          <c:max val="400000"/>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48627968"/>
        <c:crosses val="autoZero"/>
        <c:crossBetween val="midCat"/>
        <c:majorUnit val="50000"/>
      </c:valAx>
      <c:spPr>
        <a:noFill/>
        <a:ln w="12700">
          <a:solidFill>
            <a:srgbClr val="808080"/>
          </a:solidFill>
          <a:prstDash val="solid"/>
        </a:ln>
      </c:spPr>
    </c:plotArea>
    <c:legend>
      <c:legendPos val="r"/>
      <c:layout>
        <c:manualLayout>
          <c:xMode val="edge"/>
          <c:yMode val="edge"/>
          <c:x val="0.16477352130657241"/>
          <c:y val="0.20328299306465186"/>
          <c:w val="0.1870911462620021"/>
          <c:h val="7.822335482351965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OBD Test Fail Rate</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5856082417010648"/>
          <c:y val="1.5100672347463527E-2"/>
        </c:manualLayout>
      </c:layout>
      <c:overlay val="0"/>
      <c:spPr>
        <a:noFill/>
        <a:ln w="25400">
          <a:noFill/>
        </a:ln>
      </c:spPr>
    </c:title>
    <c:autoTitleDeleted val="0"/>
    <c:plotArea>
      <c:layout>
        <c:manualLayout>
          <c:layoutTarget val="inner"/>
          <c:xMode val="edge"/>
          <c:yMode val="edge"/>
          <c:x val="0.10297766749379635"/>
          <c:y val="0.16107382550335567"/>
          <c:w val="0.78411910669975182"/>
          <c:h val="0.66442953020134365"/>
        </c:manualLayout>
      </c:layout>
      <c:scatterChart>
        <c:scatterStyle val="lineMarker"/>
        <c:varyColors val="0"/>
        <c:ser>
          <c:idx val="0"/>
          <c:order val="0"/>
          <c:tx>
            <c:strRef>
              <c:f>'(2)(xii) Fail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'(2)(xii) Fail OBD'!$A$8:$A$23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'(2)(xii) Fail OBD'!$D$8:$D$23</c:f>
              <c:numCache>
                <c:formatCode>0.0%</c:formatCode>
                <c:ptCount val="16"/>
                <c:pt idx="0">
                  <c:v>0.14077807056489977</c:v>
                </c:pt>
                <c:pt idx="1">
                  <c:v>0.11834053865905272</c:v>
                </c:pt>
                <c:pt idx="2">
                  <c:v>0.10224961964736756</c:v>
                </c:pt>
                <c:pt idx="3">
                  <c:v>7.958206777113068E-2</c:v>
                </c:pt>
                <c:pt idx="4">
                  <c:v>6.779815478618606E-2</c:v>
                </c:pt>
                <c:pt idx="5">
                  <c:v>5.6910700875757038E-2</c:v>
                </c:pt>
                <c:pt idx="6">
                  <c:v>4.4972035155804134E-2</c:v>
                </c:pt>
                <c:pt idx="7">
                  <c:v>3.8619308494392102E-2</c:v>
                </c:pt>
                <c:pt idx="8">
                  <c:v>3.2460639737835723E-2</c:v>
                </c:pt>
                <c:pt idx="9">
                  <c:v>2.7136390727943428E-2</c:v>
                </c:pt>
                <c:pt idx="10">
                  <c:v>2.1922103641764772E-2</c:v>
                </c:pt>
                <c:pt idx="11">
                  <c:v>2.2757089379757761E-2</c:v>
                </c:pt>
                <c:pt idx="12">
                  <c:v>1.3008157140757136E-2</c:v>
                </c:pt>
                <c:pt idx="13">
                  <c:v>9.832118649595864E-3</c:v>
                </c:pt>
                <c:pt idx="14">
                  <c:v>2.1904162346319065E-2</c:v>
                </c:pt>
                <c:pt idx="15">
                  <c:v>0.11023622047244094</c:v>
                </c:pt>
              </c:numCache>
            </c:numRef>
          </c:yVal>
          <c:smooth val="0"/>
          <c:extLst>
            <c:ext xmlns:c16="http://schemas.microsoft.com/office/drawing/2014/chart" uri="{C3380CC4-5D6E-409C-BE32-E72D297353CC}">
              <c16:uniqueId val="{00000000-2AA3-45F9-A879-5DC3CEB5FE88}"/>
            </c:ext>
          </c:extLst>
        </c:ser>
        <c:ser>
          <c:idx val="2"/>
          <c:order val="1"/>
          <c:tx>
            <c:strRef>
              <c:f>'(2)(xii) Fail OBD'!$E$6:$G$6</c:f>
              <c:strCache>
                <c:ptCount val="1"/>
                <c:pt idx="0">
                  <c:v>MDGV</c:v>
                </c:pt>
              </c:strCache>
            </c:strRef>
          </c:tx>
          <c:marker>
            <c:symbol val="triangle"/>
            <c:size val="8"/>
          </c:marker>
          <c:xVal>
            <c:numRef>
              <c:f>'(2)(xii) Fail OBD'!$A$8:$A$23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'(2)(xii) Fail OBD'!$G$8:$G$23</c:f>
              <c:numCache>
                <c:formatCode>0.0%</c:formatCode>
                <c:ptCount val="16"/>
                <c:pt idx="4">
                  <c:v>0.12925244963117913</c:v>
                </c:pt>
                <c:pt idx="5">
                  <c:v>0.13347186700767263</c:v>
                </c:pt>
                <c:pt idx="6">
                  <c:v>0.11248125312447925</c:v>
                </c:pt>
                <c:pt idx="7">
                  <c:v>9.1336810882683847E-2</c:v>
                </c:pt>
                <c:pt idx="8">
                  <c:v>7.8055086009744451E-2</c:v>
                </c:pt>
                <c:pt idx="9">
                  <c:v>6.6673870758590881E-2</c:v>
                </c:pt>
                <c:pt idx="10">
                  <c:v>5.2199084881875059E-2</c:v>
                </c:pt>
                <c:pt idx="11">
                  <c:v>4.0927021696252466E-2</c:v>
                </c:pt>
                <c:pt idx="12">
                  <c:v>2.4775106916384015E-2</c:v>
                </c:pt>
                <c:pt idx="13">
                  <c:v>1.4814068326111055E-2</c:v>
                </c:pt>
                <c:pt idx="14">
                  <c:v>3.096330275229358E-2</c:v>
                </c:pt>
                <c:pt idx="15">
                  <c:v>0.11764705882352941</c:v>
                </c:pt>
              </c:numCache>
            </c:numRef>
          </c:yVal>
          <c:smooth val="0"/>
          <c:extLst>
            <c:ext xmlns:c16="http://schemas.microsoft.com/office/drawing/2014/chart" uri="{C3380CC4-5D6E-409C-BE32-E72D297353CC}">
              <c16:uniqueId val="{00000001-2AA3-45F9-A879-5DC3CEB5FE88}"/>
            </c:ext>
          </c:extLst>
        </c:ser>
        <c:dLbls>
          <c:showLegendKey val="0"/>
          <c:showVal val="0"/>
          <c:showCatName val="0"/>
          <c:showSerName val="0"/>
          <c:showPercent val="0"/>
          <c:showBubbleSize val="0"/>
        </c:dLbls>
        <c:axId val="253448960"/>
        <c:axId val="253450880"/>
      </c:scatterChart>
      <c:valAx>
        <c:axId val="253448960"/>
        <c:scaling>
          <c:orientation val="minMax"/>
          <c:max val="2019"/>
          <c:min val="2004"/>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3052111878085947"/>
              <c:y val="0.889261676194590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253450880"/>
        <c:crosses val="autoZero"/>
        <c:crossBetween val="midCat"/>
        <c:majorUnit val="1"/>
      </c:valAx>
      <c:valAx>
        <c:axId val="253450880"/>
        <c:scaling>
          <c:orientation val="minMax"/>
          <c:max val="0.25"/>
          <c:min val="0"/>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OBD Fail Rate (%)</a:t>
                </a:r>
              </a:p>
            </c:rich>
          </c:tx>
          <c:layout>
            <c:manualLayout>
              <c:xMode val="edge"/>
              <c:yMode val="edge"/>
              <c:x val="6.2034756668632304E-3"/>
              <c:y val="0.3590603314996613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53448960"/>
        <c:crosses val="autoZero"/>
        <c:crossBetween val="midCat"/>
        <c:majorUnit val="5.000000000000001E-2"/>
      </c:valAx>
      <c:spPr>
        <a:noFill/>
        <a:ln w="12700">
          <a:solidFill>
            <a:srgbClr val="808080"/>
          </a:solidFill>
          <a:prstDash val="solid"/>
        </a:ln>
      </c:spPr>
    </c:plotArea>
    <c:legend>
      <c:legendPos val="r"/>
      <c:layout>
        <c:manualLayout>
          <c:xMode val="edge"/>
          <c:yMode val="edge"/>
          <c:x val="0.74910842091875074"/>
          <c:y val="0.17785244310214757"/>
          <c:w val="0.11786603767040216"/>
          <c:h val="8.0117201357432569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Number of Failing OBD Tests</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2506203244418236"/>
          <c:y val="2.8619565654804242E-2"/>
        </c:manualLayout>
      </c:layout>
      <c:overlay val="0"/>
      <c:spPr>
        <a:noFill/>
        <a:ln w="25400">
          <a:noFill/>
        </a:ln>
      </c:spPr>
    </c:title>
    <c:autoTitleDeleted val="0"/>
    <c:plotArea>
      <c:layout>
        <c:manualLayout>
          <c:layoutTarget val="inner"/>
          <c:xMode val="edge"/>
          <c:yMode val="edge"/>
          <c:x val="0.14392059553350001"/>
          <c:y val="0.1750844629308432"/>
          <c:w val="0.75682382133995063"/>
          <c:h val="0.67340178050324284"/>
        </c:manualLayout>
      </c:layout>
      <c:scatterChart>
        <c:scatterStyle val="lineMarker"/>
        <c:varyColors val="0"/>
        <c:ser>
          <c:idx val="0"/>
          <c:order val="0"/>
          <c:tx>
            <c:strRef>
              <c:f>'(2)(xii) Fail OBD'!$B$6:$D$6</c:f>
              <c:strCache>
                <c:ptCount val="1"/>
                <c:pt idx="0">
                  <c:v>LDGV</c:v>
                </c:pt>
              </c:strCache>
            </c:strRef>
          </c:tx>
          <c:xVal>
            <c:numRef>
              <c:f>'(2)(xii) Fail OBD'!$A$8:$A$23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'(2)(xii) Fail OBD'!$B$8:$B$23</c:f>
              <c:numCache>
                <c:formatCode>#,##0</c:formatCode>
                <c:ptCount val="16"/>
                <c:pt idx="0">
                  <c:v>24415</c:v>
                </c:pt>
                <c:pt idx="1">
                  <c:v>23459</c:v>
                </c:pt>
                <c:pt idx="2">
                  <c:v>20767</c:v>
                </c:pt>
                <c:pt idx="3">
                  <c:v>18105</c:v>
                </c:pt>
                <c:pt idx="4">
                  <c:v>15623</c:v>
                </c:pt>
                <c:pt idx="5">
                  <c:v>10534</c:v>
                </c:pt>
                <c:pt idx="6">
                  <c:v>10638</c:v>
                </c:pt>
                <c:pt idx="7">
                  <c:v>9989</c:v>
                </c:pt>
                <c:pt idx="8">
                  <c:v>9113</c:v>
                </c:pt>
                <c:pt idx="9">
                  <c:v>8423</c:v>
                </c:pt>
                <c:pt idx="10">
                  <c:v>7173</c:v>
                </c:pt>
                <c:pt idx="11">
                  <c:v>8517</c:v>
                </c:pt>
                <c:pt idx="12">
                  <c:v>4690</c:v>
                </c:pt>
                <c:pt idx="13">
                  <c:v>3316</c:v>
                </c:pt>
                <c:pt idx="14">
                  <c:v>1183</c:v>
                </c:pt>
                <c:pt idx="15">
                  <c:v>42</c:v>
                </c:pt>
              </c:numCache>
            </c:numRef>
          </c:yVal>
          <c:smooth val="0"/>
          <c:extLst>
            <c:ext xmlns:c16="http://schemas.microsoft.com/office/drawing/2014/chart" uri="{C3380CC4-5D6E-409C-BE32-E72D297353CC}">
              <c16:uniqueId val="{00000000-4D6B-4994-92BD-600F0C5E4391}"/>
            </c:ext>
          </c:extLst>
        </c:ser>
        <c:ser>
          <c:idx val="1"/>
          <c:order val="1"/>
          <c:tx>
            <c:strRef>
              <c:f>'(2)(xii) Fail OBD'!$E$6:$G$6</c:f>
              <c:strCache>
                <c:ptCount val="1"/>
                <c:pt idx="0">
                  <c:v>MDGV</c:v>
                </c:pt>
              </c:strCache>
            </c:strRef>
          </c:tx>
          <c:xVal>
            <c:numRef>
              <c:f>'(2)(xii) Fail OBD'!$A$8:$A$23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'(2)(xii) Fail OBD'!$E$8:$E$23</c:f>
              <c:numCache>
                <c:formatCode>#,##0</c:formatCode>
                <c:ptCount val="16"/>
                <c:pt idx="4">
                  <c:v>1174</c:v>
                </c:pt>
                <c:pt idx="5">
                  <c:v>835</c:v>
                </c:pt>
                <c:pt idx="6">
                  <c:v>675</c:v>
                </c:pt>
                <c:pt idx="7">
                  <c:v>893</c:v>
                </c:pt>
                <c:pt idx="8">
                  <c:v>785</c:v>
                </c:pt>
                <c:pt idx="9">
                  <c:v>617</c:v>
                </c:pt>
                <c:pt idx="10">
                  <c:v>559</c:v>
                </c:pt>
                <c:pt idx="11">
                  <c:v>664</c:v>
                </c:pt>
                <c:pt idx="12">
                  <c:v>336</c:v>
                </c:pt>
                <c:pt idx="13">
                  <c:v>147</c:v>
                </c:pt>
                <c:pt idx="14">
                  <c:v>27</c:v>
                </c:pt>
                <c:pt idx="15">
                  <c:v>2</c:v>
                </c:pt>
              </c:numCache>
            </c:numRef>
          </c:yVal>
          <c:smooth val="0"/>
          <c:extLst>
            <c:ext xmlns:c16="http://schemas.microsoft.com/office/drawing/2014/chart" uri="{C3380CC4-5D6E-409C-BE32-E72D297353CC}">
              <c16:uniqueId val="{00000001-4D6B-4994-92BD-600F0C5E4391}"/>
            </c:ext>
          </c:extLst>
        </c:ser>
        <c:dLbls>
          <c:showLegendKey val="0"/>
          <c:showVal val="0"/>
          <c:showCatName val="0"/>
          <c:showSerName val="0"/>
          <c:showPercent val="0"/>
          <c:showBubbleSize val="0"/>
        </c:dLbls>
        <c:axId val="253980672"/>
        <c:axId val="253982592"/>
      </c:scatterChart>
      <c:valAx>
        <c:axId val="253980672"/>
        <c:scaling>
          <c:orientation val="minMax"/>
          <c:max val="2019"/>
          <c:min val="2004"/>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781643483992024"/>
              <c:y val="0.912459366769950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253982592"/>
        <c:crosses val="autoZero"/>
        <c:crossBetween val="midCat"/>
        <c:majorUnit val="1"/>
      </c:valAx>
      <c:valAx>
        <c:axId val="25398259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53980672"/>
        <c:crosses val="autoZero"/>
        <c:crossBetween val="midCat"/>
      </c:valAx>
      <c:spPr>
        <a:noFill/>
        <a:ln w="12700">
          <a:solidFill>
            <a:srgbClr val="808080"/>
          </a:solidFill>
          <a:prstDash val="solid"/>
        </a:ln>
      </c:spPr>
    </c:plotArea>
    <c:legend>
      <c:legendPos val="r"/>
      <c:layout>
        <c:manualLayout>
          <c:xMode val="edge"/>
          <c:yMode val="edge"/>
          <c:x val="0.76444783609097977"/>
          <c:y val="0.19347131864053618"/>
          <c:w val="0.12618083147951353"/>
          <c:h val="6.723302028998656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75" b="1" i="0" u="none" strike="noStrike" baseline="0">
                <a:solidFill>
                  <a:srgbClr val="000000"/>
                </a:solidFill>
                <a:latin typeface="Arial"/>
                <a:cs typeface="Arial"/>
              </a:rPr>
              <a:t>OBD MIL Commanded on and No DTCs Present</a:t>
            </a:r>
          </a:p>
          <a:p>
            <a:pPr>
              <a:defRPr sz="1200" b="0" i="0" u="none" strike="noStrike" baseline="0">
                <a:solidFill>
                  <a:srgbClr val="000000"/>
                </a:solidFill>
                <a:latin typeface="Arial"/>
                <a:ea typeface="Arial"/>
                <a:cs typeface="Arial"/>
              </a:defRPr>
            </a:pPr>
            <a:r>
              <a:rPr lang="en-US" sz="1675" b="0" i="0" u="none" strike="noStrike" baseline="0">
                <a:solidFill>
                  <a:srgbClr val="000000"/>
                </a:solidFill>
                <a:latin typeface="Arial"/>
                <a:cs typeface="Arial"/>
              </a:rPr>
              <a:t>by Model Year and Vehicle Class </a:t>
            </a:r>
          </a:p>
        </c:rich>
      </c:tx>
      <c:layout>
        <c:manualLayout>
          <c:xMode val="edge"/>
          <c:yMode val="edge"/>
          <c:x val="0.2250274805392932"/>
          <c:y val="2.8619610048744002E-2"/>
        </c:manualLayout>
      </c:layout>
      <c:overlay val="0"/>
      <c:spPr>
        <a:noFill/>
        <a:ln w="25400">
          <a:noFill/>
        </a:ln>
      </c:spPr>
    </c:title>
    <c:autoTitleDeleted val="0"/>
    <c:plotArea>
      <c:layout>
        <c:manualLayout>
          <c:layoutTarget val="inner"/>
          <c:xMode val="edge"/>
          <c:yMode val="edge"/>
          <c:x val="0.12184412733260162"/>
          <c:y val="0.18181848073588175"/>
          <c:w val="0.79473106476399569"/>
          <c:h val="0.6599337448931919"/>
        </c:manualLayout>
      </c:layout>
      <c:lineChart>
        <c:grouping val="standard"/>
        <c:varyColors val="0"/>
        <c:ser>
          <c:idx val="0"/>
          <c:order val="0"/>
          <c:tx>
            <c:strRef>
              <c:f>'(2)(xix) MIL on no DTCs'!$B$9:$D$9</c:f>
              <c:strCache>
                <c:ptCount val="1"/>
                <c:pt idx="0">
                  <c:v>LDGV</c:v>
                </c:pt>
              </c:strCache>
            </c:strRef>
          </c:tx>
          <c:marker>
            <c:symbol val="diamond"/>
            <c:size val="8"/>
          </c:marker>
          <c:cat>
            <c:numRef>
              <c:f>'(2)(xix) MIL on no DTCs'!$A$11:$A$26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'(2)(xix) MIL on no DTCs'!$B$11:$B$26</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A02D-4296-9B23-A3CF5D4B7F0B}"/>
            </c:ext>
          </c:extLst>
        </c:ser>
        <c:ser>
          <c:idx val="1"/>
          <c:order val="1"/>
          <c:tx>
            <c:strRef>
              <c:f>'(2)(xix) MIL on no DTCs'!$E$9:$G$9</c:f>
              <c:strCache>
                <c:ptCount val="1"/>
                <c:pt idx="0">
                  <c:v>MDGV</c:v>
                </c:pt>
              </c:strCache>
            </c:strRef>
          </c:tx>
          <c:val>
            <c:numRef>
              <c:f>'(2)(xix) MIL on no DTCs'!$G$11:$G$26</c:f>
              <c:numCache>
                <c:formatCode>0.0%</c:formatCode>
                <c:ptCount val="16"/>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A02D-4296-9B23-A3CF5D4B7F0B}"/>
            </c:ext>
          </c:extLst>
        </c:ser>
        <c:dLbls>
          <c:showLegendKey val="0"/>
          <c:showVal val="0"/>
          <c:showCatName val="0"/>
          <c:showSerName val="0"/>
          <c:showPercent val="0"/>
          <c:showBubbleSize val="0"/>
        </c:dLbls>
        <c:marker val="1"/>
        <c:smooth val="0"/>
        <c:axId val="254832640"/>
        <c:axId val="254834560"/>
      </c:lineChart>
      <c:catAx>
        <c:axId val="25483264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20418601520981"/>
              <c:y val="0.920876827896512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54834560"/>
        <c:crosses val="autoZero"/>
        <c:auto val="1"/>
        <c:lblAlgn val="ctr"/>
        <c:lblOffset val="100"/>
        <c:tickLblSkip val="1"/>
        <c:tickMarkSkip val="1"/>
        <c:noMultiLvlLbl val="0"/>
      </c:catAx>
      <c:valAx>
        <c:axId val="254834560"/>
        <c:scaling>
          <c:orientation val="minMax"/>
          <c:max val="10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On</a:t>
                </a:r>
              </a:p>
            </c:rich>
          </c:tx>
          <c:layout>
            <c:manualLayout>
              <c:xMode val="edge"/>
              <c:yMode val="edge"/>
              <c:x val="2.4149337102093195E-2"/>
              <c:y val="0.361953505811773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54832640"/>
        <c:crosses val="autoZero"/>
        <c:crossBetween val="midCat"/>
        <c:majorUnit val="1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OBDII MIL Commanded Off with DTCs Present  </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'(2)(xx) MIL off w  DTCs'!$B$8:$D$8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 MIL off w  DTCs'!$A$10:$A$22</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'(2)(xx) MIL off w  DTCs'!$D$10:$D$22</c:f>
              <c:numCache>
                <c:formatCode>0.0%</c:formatCode>
                <c:ptCount val="13"/>
                <c:pt idx="0">
                  <c:v>0.1044007788170993</c:v>
                </c:pt>
                <c:pt idx="1">
                  <c:v>9.6235027974711673E-2</c:v>
                </c:pt>
                <c:pt idx="2">
                  <c:v>9.8623762766670606E-2</c:v>
                </c:pt>
                <c:pt idx="3">
                  <c:v>8.7490045449945666E-2</c:v>
                </c:pt>
                <c:pt idx="4">
                  <c:v>7.3786475230067011E-2</c:v>
                </c:pt>
                <c:pt idx="5">
                  <c:v>5.8546211445408593E-2</c:v>
                </c:pt>
                <c:pt idx="6">
                  <c:v>4.8466366650876364E-2</c:v>
                </c:pt>
                <c:pt idx="7">
                  <c:v>4.2677218960088505E-2</c:v>
                </c:pt>
                <c:pt idx="8">
                  <c:v>3.7649566404453931E-2</c:v>
                </c:pt>
                <c:pt idx="9">
                  <c:v>3.1876734270309293E-2</c:v>
                </c:pt>
                <c:pt idx="10">
                  <c:v>2.3175548436009684E-2</c:v>
                </c:pt>
                <c:pt idx="11">
                  <c:v>1.5185732573957618E-2</c:v>
                </c:pt>
                <c:pt idx="12">
                  <c:v>1.2408352127562187E-2</c:v>
                </c:pt>
              </c:numCache>
            </c:numRef>
          </c:val>
          <c:smooth val="0"/>
          <c:extLst>
            <c:ext xmlns:c16="http://schemas.microsoft.com/office/drawing/2014/chart" uri="{C3380CC4-5D6E-409C-BE32-E72D297353CC}">
              <c16:uniqueId val="{00000000-F7B5-4992-A4EB-9AD8ADB98052}"/>
            </c:ext>
          </c:extLst>
        </c:ser>
        <c:ser>
          <c:idx val="1"/>
          <c:order val="1"/>
          <c:tx>
            <c:strRef>
              <c:f>'(2)(xx) MIL off w  DTCs'!#REF!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cat>
            <c:numRef>
              <c:f>'(2)(xx) MIL off w  DTCs'!$A$10:$A$22</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'(2)(xx) MIL off w  DTCs'!#REF!</c:f>
              <c:numCache>
                <c:formatCode>General</c:formatCode>
                <c:ptCount val="1"/>
                <c:pt idx="0">
                  <c:v>1</c:v>
                </c:pt>
              </c:numCache>
            </c:numRef>
          </c:val>
          <c:smooth val="0"/>
          <c:extLst>
            <c:ext xmlns:c16="http://schemas.microsoft.com/office/drawing/2014/chart" uri="{C3380CC4-5D6E-409C-BE32-E72D297353CC}">
              <c16:uniqueId val="{00000001-F7B5-4992-A4EB-9AD8ADB98052}"/>
            </c:ext>
          </c:extLst>
        </c:ser>
        <c:ser>
          <c:idx val="2"/>
          <c:order val="2"/>
          <c:tx>
            <c:strRef>
              <c:f>'(2)(xx) MIL off w  DTCs'!$E$8:$G$8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 MIL off w  DTCs'!$A$10:$A$22</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'(2)(xx) MIL off w  DTCs'!$G$10:$G$22</c:f>
              <c:numCache>
                <c:formatCode>0.0%</c:formatCode>
                <c:ptCount val="13"/>
                <c:pt idx="4">
                  <c:v>7.7923509313347294E-2</c:v>
                </c:pt>
                <c:pt idx="5">
                  <c:v>7.4091854696751475E-2</c:v>
                </c:pt>
                <c:pt idx="6">
                  <c:v>7.4537268634317158E-2</c:v>
                </c:pt>
                <c:pt idx="7">
                  <c:v>5.7871555874218987E-2</c:v>
                </c:pt>
                <c:pt idx="8">
                  <c:v>4.0107484076433123E-2</c:v>
                </c:pt>
                <c:pt idx="9">
                  <c:v>3.3199956742727368E-2</c:v>
                </c:pt>
                <c:pt idx="10">
                  <c:v>2.37405364987382E-2</c:v>
                </c:pt>
                <c:pt idx="11">
                  <c:v>2.2331893892658852E-2</c:v>
                </c:pt>
                <c:pt idx="12">
                  <c:v>1.1364474946498414E-2</c:v>
                </c:pt>
              </c:numCache>
            </c:numRef>
          </c:val>
          <c:smooth val="0"/>
          <c:extLst>
            <c:ext xmlns:c16="http://schemas.microsoft.com/office/drawing/2014/chart" uri="{C3380CC4-5D6E-409C-BE32-E72D297353CC}">
              <c16:uniqueId val="{00000002-F7B5-4992-A4EB-9AD8ADB98052}"/>
            </c:ext>
          </c:extLst>
        </c:ser>
        <c:dLbls>
          <c:showLegendKey val="0"/>
          <c:showVal val="0"/>
          <c:showCatName val="0"/>
          <c:showSerName val="0"/>
          <c:showPercent val="0"/>
          <c:showBubbleSize val="0"/>
        </c:dLbls>
        <c:marker val="1"/>
        <c:smooth val="0"/>
        <c:axId val="255225856"/>
        <c:axId val="255227776"/>
      </c:lineChart>
      <c:catAx>
        <c:axId val="255225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55227776"/>
        <c:crosses val="autoZero"/>
        <c:auto val="1"/>
        <c:lblAlgn val="ctr"/>
        <c:lblOffset val="100"/>
        <c:tickLblSkip val="1"/>
        <c:tickMarkSkip val="1"/>
        <c:noMultiLvlLbl val="0"/>
      </c:catAx>
      <c:valAx>
        <c:axId val="255227776"/>
        <c:scaling>
          <c:orientation val="minMax"/>
          <c:max val="1.0000000000000005E-2"/>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55225856"/>
        <c:crosses val="autoZero"/>
        <c:crossBetween val="midCat"/>
        <c:majorUnit val="5.0000000000000114E-3"/>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OBDII MIL Commanded off and DTCs Present</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'(2)(xx) MIL off w  DTCs'!$B$8:$D$8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 MIL off w  DTCs'!$A$10:$A$22</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'(2)(xx) MIL off w  DTCs'!$B$10:$B$22</c:f>
              <c:numCache>
                <c:formatCode>#,##0</c:formatCode>
                <c:ptCount val="13"/>
                <c:pt idx="0">
                  <c:v>18070</c:v>
                </c:pt>
                <c:pt idx="1">
                  <c:v>19058</c:v>
                </c:pt>
                <c:pt idx="2">
                  <c:v>20008</c:v>
                </c:pt>
                <c:pt idx="3">
                  <c:v>19885</c:v>
                </c:pt>
                <c:pt idx="4">
                  <c:v>16990</c:v>
                </c:pt>
                <c:pt idx="5">
                  <c:v>10829</c:v>
                </c:pt>
                <c:pt idx="6">
                  <c:v>11459</c:v>
                </c:pt>
                <c:pt idx="7">
                  <c:v>11033</c:v>
                </c:pt>
                <c:pt idx="8">
                  <c:v>10563</c:v>
                </c:pt>
                <c:pt idx="9">
                  <c:v>9891</c:v>
                </c:pt>
                <c:pt idx="10">
                  <c:v>7581</c:v>
                </c:pt>
                <c:pt idx="11">
                  <c:v>5682</c:v>
                </c:pt>
                <c:pt idx="12">
                  <c:v>4473</c:v>
                </c:pt>
              </c:numCache>
            </c:numRef>
          </c:val>
          <c:smooth val="0"/>
          <c:extLst>
            <c:ext xmlns:c16="http://schemas.microsoft.com/office/drawing/2014/chart" uri="{C3380CC4-5D6E-409C-BE32-E72D297353CC}">
              <c16:uniqueId val="{00000000-7DEE-4D3D-B9F3-ADBF4F64B450}"/>
            </c:ext>
          </c:extLst>
        </c:ser>
        <c:ser>
          <c:idx val="1"/>
          <c:order val="1"/>
          <c:tx>
            <c:strRef>
              <c:f>'(2)(xx) MIL off w  DTCs'!#REF!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cat>
            <c:numRef>
              <c:f>'(2)(xx) MIL off w  DTCs'!$A$10:$A$22</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'(2)(xx) MIL off w  DTCs'!#REF!</c:f>
              <c:numCache>
                <c:formatCode>General</c:formatCode>
                <c:ptCount val="1"/>
                <c:pt idx="0">
                  <c:v>1</c:v>
                </c:pt>
              </c:numCache>
            </c:numRef>
          </c:val>
          <c:smooth val="0"/>
          <c:extLst>
            <c:ext xmlns:c16="http://schemas.microsoft.com/office/drawing/2014/chart" uri="{C3380CC4-5D6E-409C-BE32-E72D297353CC}">
              <c16:uniqueId val="{00000001-7DEE-4D3D-B9F3-ADBF4F64B450}"/>
            </c:ext>
          </c:extLst>
        </c:ser>
        <c:ser>
          <c:idx val="2"/>
          <c:order val="2"/>
          <c:tx>
            <c:strRef>
              <c:f>'(2)(xx) MIL off w  DTCs'!$E$8:$G$8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 MIL off w  DTCs'!$A$10:$A$22</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'(2)(xx) MIL off w  DTCs'!$E$10:$E$22</c:f>
              <c:numCache>
                <c:formatCode>#,##0</c:formatCode>
                <c:ptCount val="13"/>
                <c:pt idx="4">
                  <c:v>707</c:v>
                </c:pt>
                <c:pt idx="5">
                  <c:v>463</c:v>
                </c:pt>
                <c:pt idx="6">
                  <c:v>447</c:v>
                </c:pt>
                <c:pt idx="7">
                  <c:v>565</c:v>
                </c:pt>
                <c:pt idx="8">
                  <c:v>403</c:v>
                </c:pt>
                <c:pt idx="9">
                  <c:v>307</c:v>
                </c:pt>
                <c:pt idx="10">
                  <c:v>254</c:v>
                </c:pt>
                <c:pt idx="11">
                  <c:v>362</c:v>
                </c:pt>
                <c:pt idx="12">
                  <c:v>154</c:v>
                </c:pt>
              </c:numCache>
            </c:numRef>
          </c:val>
          <c:smooth val="0"/>
          <c:extLst>
            <c:ext xmlns:c16="http://schemas.microsoft.com/office/drawing/2014/chart" uri="{C3380CC4-5D6E-409C-BE32-E72D297353CC}">
              <c16:uniqueId val="{00000002-7DEE-4D3D-B9F3-ADBF4F64B450}"/>
            </c:ext>
          </c:extLst>
        </c:ser>
        <c:dLbls>
          <c:showLegendKey val="0"/>
          <c:showVal val="0"/>
          <c:showCatName val="0"/>
          <c:showSerName val="0"/>
          <c:showPercent val="0"/>
          <c:showBubbleSize val="0"/>
        </c:dLbls>
        <c:marker val="1"/>
        <c:smooth val="0"/>
        <c:axId val="255257216"/>
        <c:axId val="255394560"/>
      </c:lineChart>
      <c:catAx>
        <c:axId val="255257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55394560"/>
        <c:crosses val="autoZero"/>
        <c:auto val="1"/>
        <c:lblAlgn val="ctr"/>
        <c:lblOffset val="100"/>
        <c:tickLblSkip val="1"/>
        <c:tickMarkSkip val="1"/>
        <c:noMultiLvlLbl val="0"/>
      </c:catAx>
      <c:valAx>
        <c:axId val="255394560"/>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55257216"/>
        <c:crosses val="autoZero"/>
        <c:crossBetween val="midCat"/>
        <c:majorUnit val="54.696600000000011"/>
        <c:minorUnit val="54.69660000000001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29897399189026"/>
          <c:y val="2.8523424538487645E-2"/>
        </c:manualLayout>
      </c:layout>
      <c:overlay val="0"/>
      <c:spPr>
        <a:noFill/>
        <a:ln w="25400">
          <a:noFill/>
        </a:ln>
      </c:spPr>
    </c:title>
    <c:autoTitleDeleted val="0"/>
    <c:plotArea>
      <c:layout>
        <c:manualLayout>
          <c:layoutTarget val="inner"/>
          <c:xMode val="edge"/>
          <c:yMode val="edge"/>
          <c:x val="8.7445961382204965E-2"/>
          <c:y val="0.23657718120805368"/>
          <c:w val="0.81298770037515267"/>
          <c:h val="0.60738255033557065"/>
        </c:manualLayout>
      </c:layout>
      <c:scatterChart>
        <c:scatterStyle val="lineMarker"/>
        <c:varyColors val="0"/>
        <c:ser>
          <c:idx val="0"/>
          <c:order val="0"/>
          <c:tx>
            <c:strRef>
              <c:f>'(2)(xxi) MIL on w DTCs '!$B$7:$D$7</c:f>
              <c:strCache>
                <c:ptCount val="1"/>
                <c:pt idx="0">
                  <c:v>LDGV</c:v>
                </c:pt>
              </c:strCache>
            </c:strRef>
          </c:tx>
          <c:marker>
            <c:symbol val="diamond"/>
            <c:size val="8"/>
          </c:marker>
          <c:xVal>
            <c:numRef>
              <c:f>'(2)(xxi) MIL on w DTCs '!$A$9:$A$24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'(2)(xxi) MIL on w DTCs '!$D$9:$D$24</c:f>
              <c:numCache>
                <c:formatCode>0.0%</c:formatCode>
                <c:ptCount val="16"/>
                <c:pt idx="0">
                  <c:v>6.3813314999162249E-2</c:v>
                </c:pt>
                <c:pt idx="1">
                  <c:v>5.0309034720959822E-2</c:v>
                </c:pt>
                <c:pt idx="2">
                  <c:v>4.2844749398635591E-2</c:v>
                </c:pt>
                <c:pt idx="3">
                  <c:v>3.2334138496939939E-2</c:v>
                </c:pt>
                <c:pt idx="4">
                  <c:v>2.5293256723949987E-2</c:v>
                </c:pt>
                <c:pt idx="5">
                  <c:v>1.9565863812072554E-2</c:v>
                </c:pt>
                <c:pt idx="6">
                  <c:v>1.514600392501861E-2</c:v>
                </c:pt>
                <c:pt idx="7">
                  <c:v>1.2180781519561198E-2</c:v>
                </c:pt>
                <c:pt idx="8">
                  <c:v>9.4774398437416467E-3</c:v>
                </c:pt>
                <c:pt idx="9">
                  <c:v>6.8291173712248902E-3</c:v>
                </c:pt>
                <c:pt idx="10">
                  <c:v>4.9218616253760179E-3</c:v>
                </c:pt>
                <c:pt idx="11">
                  <c:v>2.7233828744918712E-3</c:v>
                </c:pt>
                <c:pt idx="12">
                  <c:v>1.7920401239448186E-3</c:v>
                </c:pt>
                <c:pt idx="13">
                  <c:v>1.0439527848626847E-3</c:v>
                </c:pt>
                <c:pt idx="14">
                  <c:v>9.0762590994128217E-4</c:v>
                </c:pt>
                <c:pt idx="15">
                  <c:v>0</c:v>
                </c:pt>
              </c:numCache>
            </c:numRef>
          </c:yVal>
          <c:smooth val="0"/>
          <c:extLst>
            <c:ext xmlns:c16="http://schemas.microsoft.com/office/drawing/2014/chart" uri="{C3380CC4-5D6E-409C-BE32-E72D297353CC}">
              <c16:uniqueId val="{00000000-161D-4FEA-8BD6-5CC6429F8EF5}"/>
            </c:ext>
          </c:extLst>
        </c:ser>
        <c:ser>
          <c:idx val="1"/>
          <c:order val="1"/>
          <c:tx>
            <c:strRef>
              <c:f>'(2)(xxi) MIL on w DTCs '!$E$7:$G$7</c:f>
              <c:strCache>
                <c:ptCount val="1"/>
                <c:pt idx="0">
                  <c:v>MDGV</c:v>
                </c:pt>
              </c:strCache>
            </c:strRef>
          </c:tx>
          <c:marker>
            <c:symbol val="square"/>
            <c:size val="8"/>
          </c:marker>
          <c:xVal>
            <c:numRef>
              <c:f>'(2)(xxi) MIL on w DTCs '!$A$9:$A$24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'(2)(xxi) MIL on w DTCs '!$G$9:$G$24</c:f>
              <c:numCache>
                <c:formatCode>0.0%</c:formatCode>
                <c:ptCount val="16"/>
                <c:pt idx="4">
                  <c:v>5.3234872699217457E-2</c:v>
                </c:pt>
                <c:pt idx="5">
                  <c:v>4.4647143542966873E-2</c:v>
                </c:pt>
                <c:pt idx="6">
                  <c:v>3.2182758045689513E-2</c:v>
                </c:pt>
                <c:pt idx="7">
                  <c:v>2.3558332479770561E-2</c:v>
                </c:pt>
                <c:pt idx="8">
                  <c:v>1.7217356687898089E-2</c:v>
                </c:pt>
                <c:pt idx="9">
                  <c:v>1.3409754514977831E-2</c:v>
                </c:pt>
                <c:pt idx="10">
                  <c:v>9.9074679876623977E-3</c:v>
                </c:pt>
                <c:pt idx="11">
                  <c:v>7.7112893275755705E-3</c:v>
                </c:pt>
                <c:pt idx="12">
                  <c:v>4.6491033872038965E-3</c:v>
                </c:pt>
                <c:pt idx="13">
                  <c:v>1.2096774193548388E-3</c:v>
                </c:pt>
                <c:pt idx="14">
                  <c:v>0</c:v>
                </c:pt>
                <c:pt idx="15">
                  <c:v>0</c:v>
                </c:pt>
              </c:numCache>
            </c:numRef>
          </c:yVal>
          <c:smooth val="0"/>
          <c:extLst>
            <c:ext xmlns:c16="http://schemas.microsoft.com/office/drawing/2014/chart" uri="{C3380CC4-5D6E-409C-BE32-E72D297353CC}">
              <c16:uniqueId val="{00000001-161D-4FEA-8BD6-5CC6429F8EF5}"/>
            </c:ext>
          </c:extLst>
        </c:ser>
        <c:ser>
          <c:idx val="2"/>
          <c:order val="2"/>
          <c:tx>
            <c:strRef>
              <c:f>'(2)(xxi) MIL on w DTCs '!$H$7:$J$7</c:f>
              <c:strCache>
                <c:ptCount val="1"/>
                <c:pt idx="0">
                  <c:v>LDDV</c:v>
                </c:pt>
              </c:strCache>
            </c:strRef>
          </c:tx>
          <c:marker>
            <c:symbol val="triangle"/>
            <c:size val="8"/>
          </c:marker>
          <c:xVal>
            <c:numRef>
              <c:f>'(2)(xxi) MIL on w DTCs '!$A$9:$A$24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'(2)(xxi) MIL on w DTCs '!$J$9:$J$24</c:f>
              <c:numCache>
                <c:formatCode>0.0%</c:formatCode>
                <c:ptCount val="16"/>
                <c:pt idx="0">
                  <c:v>6.3829787234042548E-2</c:v>
                </c:pt>
                <c:pt idx="1">
                  <c:v>8.9552238805970144E-2</c:v>
                </c:pt>
                <c:pt idx="2">
                  <c:v>6.4885496183206104E-2</c:v>
                </c:pt>
                <c:pt idx="3">
                  <c:v>0.13461538461538461</c:v>
                </c:pt>
                <c:pt idx="4">
                  <c:v>6.1946902654867256E-2</c:v>
                </c:pt>
                <c:pt idx="5">
                  <c:v>0.1271186440677966</c:v>
                </c:pt>
                <c:pt idx="6">
                  <c:v>9.0909090909090912E-2</c:v>
                </c:pt>
                <c:pt idx="7">
                  <c:v>5.4794520547945202E-2</c:v>
                </c:pt>
                <c:pt idx="8">
                  <c:v>3.5749751737835157E-2</c:v>
                </c:pt>
                <c:pt idx="9">
                  <c:v>2.2388059701492536E-2</c:v>
                </c:pt>
                <c:pt idx="10">
                  <c:v>1.922379397896264E-2</c:v>
                </c:pt>
                <c:pt idx="11">
                  <c:v>1.0638297872340425E-2</c:v>
                </c:pt>
                <c:pt idx="12">
                  <c:v>1.3698630136986301E-2</c:v>
                </c:pt>
                <c:pt idx="13">
                  <c:v>8.4317032040472171E-3</c:v>
                </c:pt>
                <c:pt idx="14">
                  <c:v>0</c:v>
                </c:pt>
              </c:numCache>
            </c:numRef>
          </c:yVal>
          <c:smooth val="0"/>
          <c:extLst>
            <c:ext xmlns:c16="http://schemas.microsoft.com/office/drawing/2014/chart" uri="{C3380CC4-5D6E-409C-BE32-E72D297353CC}">
              <c16:uniqueId val="{00000002-161D-4FEA-8BD6-5CC6429F8EF5}"/>
            </c:ext>
          </c:extLst>
        </c:ser>
        <c:ser>
          <c:idx val="3"/>
          <c:order val="3"/>
          <c:tx>
            <c:strRef>
              <c:f>'(2)(xxi) MIL on w DTCs '!$K$7:$M$7</c:f>
              <c:strCache>
                <c:ptCount val="1"/>
                <c:pt idx="0">
                  <c:v>MDDV</c:v>
                </c:pt>
              </c:strCache>
            </c:strRef>
          </c:tx>
          <c:xVal>
            <c:numRef>
              <c:f>'(2)(xxi) MIL on w DTCs '!$A$9:$A$24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'(2)(xxi) MIL on w DTCs '!$M$9:$M$24</c:f>
              <c:numCache>
                <c:formatCode>0.0%</c:formatCode>
                <c:ptCount val="16"/>
                <c:pt idx="3">
                  <c:v>8.5197524988100903E-2</c:v>
                </c:pt>
                <c:pt idx="4">
                  <c:v>7.8568490333196211E-2</c:v>
                </c:pt>
                <c:pt idx="5">
                  <c:v>7.3196986006458561E-2</c:v>
                </c:pt>
                <c:pt idx="6">
                  <c:v>4.8808172531214528E-2</c:v>
                </c:pt>
                <c:pt idx="7">
                  <c:v>6.5185185185185179E-2</c:v>
                </c:pt>
                <c:pt idx="8">
                  <c:v>6.8671271840715156E-2</c:v>
                </c:pt>
                <c:pt idx="9">
                  <c:v>5.5396370582617004E-2</c:v>
                </c:pt>
                <c:pt idx="10">
                  <c:v>4.4783010156971378E-2</c:v>
                </c:pt>
                <c:pt idx="11">
                  <c:v>2.8145297089247054E-2</c:v>
                </c:pt>
                <c:pt idx="12">
                  <c:v>1.43204539313699E-2</c:v>
                </c:pt>
                <c:pt idx="13">
                  <c:v>9.8684210526315784E-3</c:v>
                </c:pt>
                <c:pt idx="14">
                  <c:v>1.2295081967213115E-2</c:v>
                </c:pt>
                <c:pt idx="15">
                  <c:v>0</c:v>
                </c:pt>
              </c:numCache>
            </c:numRef>
          </c:yVal>
          <c:smooth val="0"/>
          <c:extLst>
            <c:ext xmlns:c16="http://schemas.microsoft.com/office/drawing/2014/chart" uri="{C3380CC4-5D6E-409C-BE32-E72D297353CC}">
              <c16:uniqueId val="{00000003-161D-4FEA-8BD6-5CC6429F8EF5}"/>
            </c:ext>
          </c:extLst>
        </c:ser>
        <c:dLbls>
          <c:showLegendKey val="0"/>
          <c:showVal val="0"/>
          <c:showCatName val="0"/>
          <c:showSerName val="0"/>
          <c:showPercent val="0"/>
          <c:showBubbleSize val="0"/>
        </c:dLbls>
        <c:axId val="256794624"/>
        <c:axId val="256796544"/>
      </c:scatterChart>
      <c:valAx>
        <c:axId val="256794624"/>
        <c:scaling>
          <c:orientation val="minMax"/>
          <c:max val="2019"/>
          <c:min val="2004"/>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4848521207576331"/>
              <c:y val="0.909395974332639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56796544"/>
        <c:crosses val="autoZero"/>
        <c:crossBetween val="midCat"/>
        <c:majorUnit val="1"/>
      </c:valAx>
      <c:valAx>
        <c:axId val="256796544"/>
        <c:scaling>
          <c:orientation val="minMax"/>
          <c:max val="0.2"/>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On with</a:t>
                </a:r>
                <a:r>
                  <a:rPr lang="en-US" baseline="0"/>
                  <a:t> DTCs </a:t>
                </a:r>
                <a:r>
                  <a:rPr lang="en-US"/>
                  <a:t>Rate (%)</a:t>
                </a:r>
              </a:p>
            </c:rich>
          </c:tx>
          <c:layout>
            <c:manualLayout>
              <c:xMode val="edge"/>
              <c:yMode val="edge"/>
              <c:x val="1.7316017316017323E-2"/>
              <c:y val="0.392617386037450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56794624"/>
        <c:crosses val="autoZero"/>
        <c:crossBetween val="midCat"/>
        <c:majorUnit val="0.05"/>
      </c:valAx>
      <c:spPr>
        <a:noFill/>
        <a:ln w="12700">
          <a:solidFill>
            <a:srgbClr val="808080"/>
          </a:solidFill>
          <a:prstDash val="solid"/>
        </a:ln>
      </c:spPr>
    </c:plotArea>
    <c:legend>
      <c:legendPos val="r"/>
      <c:layout>
        <c:manualLayout>
          <c:xMode val="edge"/>
          <c:yMode val="edge"/>
          <c:x val="0.69576818590277278"/>
          <c:y val="0.29618708551077222"/>
          <c:w val="0.17572026123235585"/>
          <c:h val="6.893493077140024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64217804667248"/>
          <c:y val="2.8619528619528632E-2"/>
        </c:manualLayout>
      </c:layout>
      <c:overlay val="0"/>
      <c:spPr>
        <a:noFill/>
        <a:ln w="25400">
          <a:noFill/>
        </a:ln>
      </c:spPr>
    </c:title>
    <c:autoTitleDeleted val="0"/>
    <c:plotArea>
      <c:layout>
        <c:manualLayout>
          <c:layoutTarget val="inner"/>
          <c:xMode val="edge"/>
          <c:yMode val="edge"/>
          <c:x val="0.10112359550561822"/>
          <c:y val="0.19697002079719891"/>
          <c:w val="0.80812445980985304"/>
          <c:h val="0.64646570928311364"/>
        </c:manualLayout>
      </c:layout>
      <c:lineChart>
        <c:grouping val="standard"/>
        <c:varyColors val="0"/>
        <c:ser>
          <c:idx val="0"/>
          <c:order val="0"/>
          <c:tx>
            <c:strRef>
              <c:f>'(2)(xxi) MIL on w DTCs '!$B$7:$D$7</c:f>
              <c:strCache>
                <c:ptCount val="1"/>
                <c:pt idx="0">
                  <c:v>LDGV</c:v>
                </c:pt>
              </c:strCache>
            </c:strRef>
          </c:tx>
          <c:marker>
            <c:symbol val="diamond"/>
            <c:size val="8"/>
          </c:marker>
          <c:cat>
            <c:numRef>
              <c:f>'(2)(xxi) MIL on w DTCs '!$A$9:$A$24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'(2)(xxi) MIL on w DTCs '!$B$9:$B$24</c:f>
              <c:numCache>
                <c:formatCode>#,##0</c:formatCode>
                <c:ptCount val="16"/>
                <c:pt idx="0">
                  <c:v>11045</c:v>
                </c:pt>
                <c:pt idx="1">
                  <c:v>9963</c:v>
                </c:pt>
                <c:pt idx="2">
                  <c:v>8692</c:v>
                </c:pt>
                <c:pt idx="3">
                  <c:v>7349</c:v>
                </c:pt>
                <c:pt idx="4">
                  <c:v>5824</c:v>
                </c:pt>
                <c:pt idx="5">
                  <c:v>3619</c:v>
                </c:pt>
                <c:pt idx="6">
                  <c:v>3581</c:v>
                </c:pt>
                <c:pt idx="7">
                  <c:v>3149</c:v>
                </c:pt>
                <c:pt idx="8">
                  <c:v>2659</c:v>
                </c:pt>
                <c:pt idx="9">
                  <c:v>2119</c:v>
                </c:pt>
                <c:pt idx="10">
                  <c:v>1610</c:v>
                </c:pt>
                <c:pt idx="11">
                  <c:v>1019</c:v>
                </c:pt>
                <c:pt idx="12">
                  <c:v>646</c:v>
                </c:pt>
                <c:pt idx="13">
                  <c:v>352</c:v>
                </c:pt>
                <c:pt idx="14">
                  <c:v>49</c:v>
                </c:pt>
                <c:pt idx="15">
                  <c:v>0</c:v>
                </c:pt>
              </c:numCache>
            </c:numRef>
          </c:val>
          <c:smooth val="0"/>
          <c:extLst>
            <c:ext xmlns:c16="http://schemas.microsoft.com/office/drawing/2014/chart" uri="{C3380CC4-5D6E-409C-BE32-E72D297353CC}">
              <c16:uniqueId val="{00000000-602D-40D4-BF34-7280C7CAC221}"/>
            </c:ext>
          </c:extLst>
        </c:ser>
        <c:ser>
          <c:idx val="1"/>
          <c:order val="1"/>
          <c:tx>
            <c:strRef>
              <c:f>'(2)(xxi) MIL on w DTCs '!$E$7:$G$7</c:f>
              <c:strCache>
                <c:ptCount val="1"/>
                <c:pt idx="0">
                  <c:v>MDGV</c:v>
                </c:pt>
              </c:strCache>
            </c:strRef>
          </c:tx>
          <c:marker>
            <c:symbol val="square"/>
            <c:size val="8"/>
          </c:marker>
          <c:cat>
            <c:numRef>
              <c:f>'(2)(xxi) MIL on w DTCs '!$A$9:$A$24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'(2)(xxi) MIL on w DTCs '!$E$9:$E$24</c:f>
              <c:numCache>
                <c:formatCode>#,##0</c:formatCode>
                <c:ptCount val="16"/>
                <c:pt idx="4">
                  <c:v>483</c:v>
                </c:pt>
                <c:pt idx="5">
                  <c:v>279</c:v>
                </c:pt>
                <c:pt idx="6">
                  <c:v>193</c:v>
                </c:pt>
                <c:pt idx="7">
                  <c:v>230</c:v>
                </c:pt>
                <c:pt idx="8">
                  <c:v>173</c:v>
                </c:pt>
                <c:pt idx="9">
                  <c:v>124</c:v>
                </c:pt>
                <c:pt idx="10">
                  <c:v>106</c:v>
                </c:pt>
                <c:pt idx="11">
                  <c:v>125</c:v>
                </c:pt>
                <c:pt idx="12">
                  <c:v>63</c:v>
                </c:pt>
                <c:pt idx="13">
                  <c:v>12</c:v>
                </c:pt>
                <c:pt idx="14">
                  <c:v>0</c:v>
                </c:pt>
                <c:pt idx="15">
                  <c:v>0</c:v>
                </c:pt>
              </c:numCache>
            </c:numRef>
          </c:val>
          <c:smooth val="0"/>
          <c:extLst>
            <c:ext xmlns:c16="http://schemas.microsoft.com/office/drawing/2014/chart" uri="{C3380CC4-5D6E-409C-BE32-E72D297353CC}">
              <c16:uniqueId val="{00000001-602D-40D4-BF34-7280C7CAC221}"/>
            </c:ext>
          </c:extLst>
        </c:ser>
        <c:ser>
          <c:idx val="2"/>
          <c:order val="2"/>
          <c:tx>
            <c:strRef>
              <c:f>'(2)(xxi) MIL on w DTCs '!$H$7:$J$7</c:f>
              <c:strCache>
                <c:ptCount val="1"/>
                <c:pt idx="0">
                  <c:v>LDDV</c:v>
                </c:pt>
              </c:strCache>
            </c:strRef>
          </c:tx>
          <c:marker>
            <c:symbol val="triangle"/>
            <c:size val="8"/>
          </c:marker>
          <c:cat>
            <c:numRef>
              <c:f>'(2)(xxi) MIL on w DTCs '!$A$9:$A$24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'(2)(xxi) MIL on w DTCs '!$H$9:$H$24</c:f>
              <c:numCache>
                <c:formatCode>#,##0</c:formatCode>
                <c:ptCount val="16"/>
                <c:pt idx="0">
                  <c:v>9</c:v>
                </c:pt>
                <c:pt idx="1">
                  <c:v>24</c:v>
                </c:pt>
                <c:pt idx="2">
                  <c:v>17</c:v>
                </c:pt>
                <c:pt idx="3">
                  <c:v>14</c:v>
                </c:pt>
                <c:pt idx="4">
                  <c:v>7</c:v>
                </c:pt>
                <c:pt idx="5">
                  <c:v>30</c:v>
                </c:pt>
                <c:pt idx="6">
                  <c:v>39</c:v>
                </c:pt>
                <c:pt idx="7">
                  <c:v>44</c:v>
                </c:pt>
                <c:pt idx="8">
                  <c:v>36</c:v>
                </c:pt>
                <c:pt idx="9">
                  <c:v>24</c:v>
                </c:pt>
                <c:pt idx="10">
                  <c:v>53</c:v>
                </c:pt>
                <c:pt idx="11">
                  <c:v>29</c:v>
                </c:pt>
                <c:pt idx="12">
                  <c:v>16</c:v>
                </c:pt>
                <c:pt idx="13">
                  <c:v>5</c:v>
                </c:pt>
                <c:pt idx="14">
                  <c:v>0</c:v>
                </c:pt>
              </c:numCache>
            </c:numRef>
          </c:val>
          <c:smooth val="0"/>
          <c:extLst>
            <c:ext xmlns:c16="http://schemas.microsoft.com/office/drawing/2014/chart" uri="{C3380CC4-5D6E-409C-BE32-E72D297353CC}">
              <c16:uniqueId val="{00000002-602D-40D4-BF34-7280C7CAC221}"/>
            </c:ext>
          </c:extLst>
        </c:ser>
        <c:ser>
          <c:idx val="3"/>
          <c:order val="3"/>
          <c:tx>
            <c:strRef>
              <c:f>'(2)(xxi) MIL on w DTCs '!$K$7:$M$7</c:f>
              <c:strCache>
                <c:ptCount val="1"/>
                <c:pt idx="0">
                  <c:v>MDDV</c:v>
                </c:pt>
              </c:strCache>
            </c:strRef>
          </c:tx>
          <c:val>
            <c:numRef>
              <c:f>'(2)(xxi) MIL on w DTCs '!$M$9:$M$24</c:f>
              <c:numCache>
                <c:formatCode>0.0%</c:formatCode>
                <c:ptCount val="16"/>
                <c:pt idx="3">
                  <c:v>8.5197524988100903E-2</c:v>
                </c:pt>
                <c:pt idx="4">
                  <c:v>7.8568490333196211E-2</c:v>
                </c:pt>
                <c:pt idx="5">
                  <c:v>7.3196986006458561E-2</c:v>
                </c:pt>
                <c:pt idx="6">
                  <c:v>4.8808172531214528E-2</c:v>
                </c:pt>
                <c:pt idx="7">
                  <c:v>6.5185185185185179E-2</c:v>
                </c:pt>
                <c:pt idx="8">
                  <c:v>6.8671271840715156E-2</c:v>
                </c:pt>
                <c:pt idx="9">
                  <c:v>5.5396370582617004E-2</c:v>
                </c:pt>
                <c:pt idx="10">
                  <c:v>4.4783010156971378E-2</c:v>
                </c:pt>
                <c:pt idx="11">
                  <c:v>2.8145297089247054E-2</c:v>
                </c:pt>
                <c:pt idx="12">
                  <c:v>1.43204539313699E-2</c:v>
                </c:pt>
                <c:pt idx="13">
                  <c:v>9.8684210526315784E-3</c:v>
                </c:pt>
                <c:pt idx="14">
                  <c:v>1.2295081967213115E-2</c:v>
                </c:pt>
                <c:pt idx="15">
                  <c:v>0</c:v>
                </c:pt>
              </c:numCache>
            </c:numRef>
          </c:val>
          <c:smooth val="0"/>
          <c:extLst>
            <c:ext xmlns:c16="http://schemas.microsoft.com/office/drawing/2014/chart" uri="{C3380CC4-5D6E-409C-BE32-E72D297353CC}">
              <c16:uniqueId val="{00000003-602D-40D4-BF34-7280C7CAC221}"/>
            </c:ext>
          </c:extLst>
        </c:ser>
        <c:dLbls>
          <c:showLegendKey val="0"/>
          <c:showVal val="0"/>
          <c:showCatName val="0"/>
          <c:showSerName val="0"/>
          <c:showPercent val="0"/>
          <c:showBubbleSize val="0"/>
        </c:dLbls>
        <c:marker val="1"/>
        <c:smooth val="0"/>
        <c:axId val="257172224"/>
        <c:axId val="257174144"/>
      </c:lineChart>
      <c:catAx>
        <c:axId val="257172224"/>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980985306828032"/>
              <c:y val="0.909092323055577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57174144"/>
        <c:crosses val="autoZero"/>
        <c:auto val="1"/>
        <c:lblAlgn val="ctr"/>
        <c:lblOffset val="100"/>
        <c:tickLblSkip val="1"/>
        <c:tickMarkSkip val="1"/>
        <c:noMultiLvlLbl val="0"/>
      </c:catAx>
      <c:valAx>
        <c:axId val="25717414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On</a:t>
                </a:r>
              </a:p>
            </c:rich>
          </c:tx>
          <c:layout>
            <c:manualLayout>
              <c:xMode val="edge"/>
              <c:yMode val="edge"/>
              <c:x val="1.8150388936905803E-2"/>
              <c:y val="0.382155589137218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57172224"/>
        <c:crosses val="autoZero"/>
        <c:crossBetween val="midCat"/>
      </c:valAx>
      <c:spPr>
        <a:noFill/>
        <a:ln w="12700">
          <a:solidFill>
            <a:srgbClr val="808080"/>
          </a:solidFill>
          <a:prstDash val="solid"/>
        </a:ln>
      </c:spPr>
    </c:plotArea>
    <c:legend>
      <c:legendPos val="r"/>
      <c:layout>
        <c:manualLayout>
          <c:xMode val="edge"/>
          <c:yMode val="edge"/>
          <c:x val="0.740756898625194"/>
          <c:y val="0.21341872665475881"/>
          <c:w val="0.1401428870692901"/>
          <c:h val="7.041606933025909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off and No DTCs Present</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27456410923841312"/>
          <c:y val="2.861965187268908E-2"/>
        </c:manualLayout>
      </c:layout>
      <c:overlay val="0"/>
      <c:spPr>
        <a:noFill/>
        <a:ln w="25400">
          <a:noFill/>
        </a:ln>
      </c:spPr>
    </c:title>
    <c:autoTitleDeleted val="0"/>
    <c:plotArea>
      <c:layout>
        <c:manualLayout>
          <c:layoutTarget val="inner"/>
          <c:xMode val="edge"/>
          <c:yMode val="edge"/>
          <c:x val="0.11386603415729959"/>
          <c:y val="0.19865352524845109"/>
          <c:w val="0.79063431781802262"/>
          <c:h val="0.64478220483185511"/>
        </c:manualLayout>
      </c:layout>
      <c:scatterChart>
        <c:scatterStyle val="lineMarker"/>
        <c:varyColors val="0"/>
        <c:ser>
          <c:idx val="0"/>
          <c:order val="0"/>
          <c:tx>
            <c:strRef>
              <c:f>'(2)(xxii) MIL off no DTCs '!$B$8:$D$8</c:f>
              <c:strCache>
                <c:ptCount val="1"/>
                <c:pt idx="0">
                  <c:v>LDGV</c:v>
                </c:pt>
              </c:strCache>
            </c:strRef>
          </c:tx>
          <c:marker>
            <c:symbol val="diamond"/>
            <c:size val="8"/>
          </c:marker>
          <c:xVal>
            <c:numRef>
              <c:f>'(2)(xxii) MIL off no DTCs '!$A$10:$A$25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'(2)(xxii) MIL off no DTCs '!$B$10:$B$25</c:f>
              <c:numCache>
                <c:formatCode>#,##0</c:formatCode>
                <c:ptCount val="16"/>
                <c:pt idx="0">
                  <c:v>143968</c:v>
                </c:pt>
                <c:pt idx="1">
                  <c:v>169015</c:v>
                </c:pt>
                <c:pt idx="2">
                  <c:v>174172</c:v>
                </c:pt>
                <c:pt idx="3">
                  <c:v>200049</c:v>
                </c:pt>
                <c:pt idx="4">
                  <c:v>207445</c:v>
                </c:pt>
                <c:pt idx="5">
                  <c:v>170517</c:v>
                </c:pt>
                <c:pt idx="6">
                  <c:v>221392</c:v>
                </c:pt>
                <c:pt idx="7">
                  <c:v>244340</c:v>
                </c:pt>
                <c:pt idx="8">
                  <c:v>267339</c:v>
                </c:pt>
                <c:pt idx="9">
                  <c:v>298279</c:v>
                </c:pt>
                <c:pt idx="10">
                  <c:v>317921</c:v>
                </c:pt>
                <c:pt idx="11">
                  <c:v>367466</c:v>
                </c:pt>
                <c:pt idx="12">
                  <c:v>355364</c:v>
                </c:pt>
                <c:pt idx="13">
                  <c:v>333548</c:v>
                </c:pt>
                <c:pt idx="14">
                  <c:v>53388</c:v>
                </c:pt>
                <c:pt idx="15">
                  <c:v>374</c:v>
                </c:pt>
              </c:numCache>
            </c:numRef>
          </c:yVal>
          <c:smooth val="0"/>
          <c:extLst>
            <c:ext xmlns:c16="http://schemas.microsoft.com/office/drawing/2014/chart" uri="{C3380CC4-5D6E-409C-BE32-E72D297353CC}">
              <c16:uniqueId val="{00000000-F36D-412D-87D4-E118EE82D477}"/>
            </c:ext>
          </c:extLst>
        </c:ser>
        <c:ser>
          <c:idx val="1"/>
          <c:order val="1"/>
          <c:tx>
            <c:strRef>
              <c:f>'(2)(xxii) MIL off no DTCs '!$E$8:$G$8</c:f>
              <c:strCache>
                <c:ptCount val="1"/>
                <c:pt idx="0">
                  <c:v>MDGV</c:v>
                </c:pt>
              </c:strCache>
            </c:strRef>
          </c:tx>
          <c:marker>
            <c:symbol val="square"/>
            <c:size val="8"/>
          </c:marker>
          <c:xVal>
            <c:numRef>
              <c:f>'(2)(xxii) MIL off no DTCs '!$A$10:$A$25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'(2)(xxii) MIL off no DTCs '!$E$10:$E$25</c:f>
              <c:numCache>
                <c:formatCode>#,##0</c:formatCode>
                <c:ptCount val="16"/>
                <c:pt idx="4">
                  <c:v>7883</c:v>
                </c:pt>
                <c:pt idx="5">
                  <c:v>5507</c:v>
                </c:pt>
                <c:pt idx="6">
                  <c:v>5357</c:v>
                </c:pt>
                <c:pt idx="7">
                  <c:v>8968</c:v>
                </c:pt>
                <c:pt idx="8">
                  <c:v>9472</c:v>
                </c:pt>
                <c:pt idx="9">
                  <c:v>8816</c:v>
                </c:pt>
                <c:pt idx="10">
                  <c:v>10339</c:v>
                </c:pt>
                <c:pt idx="11">
                  <c:v>15723</c:v>
                </c:pt>
                <c:pt idx="12">
                  <c:v>13334</c:v>
                </c:pt>
                <c:pt idx="13">
                  <c:v>9781</c:v>
                </c:pt>
                <c:pt idx="14">
                  <c:v>859</c:v>
                </c:pt>
                <c:pt idx="15">
                  <c:v>15</c:v>
                </c:pt>
              </c:numCache>
            </c:numRef>
          </c:yVal>
          <c:smooth val="0"/>
          <c:extLst>
            <c:ext xmlns:c16="http://schemas.microsoft.com/office/drawing/2014/chart" uri="{C3380CC4-5D6E-409C-BE32-E72D297353CC}">
              <c16:uniqueId val="{00000001-F36D-412D-87D4-E118EE82D477}"/>
            </c:ext>
          </c:extLst>
        </c:ser>
        <c:ser>
          <c:idx val="2"/>
          <c:order val="2"/>
          <c:tx>
            <c:strRef>
              <c:f>'(2)(xxii) MIL off no DTCs '!$H$8:$J$8</c:f>
              <c:strCache>
                <c:ptCount val="1"/>
                <c:pt idx="0">
                  <c:v>LDDV</c:v>
                </c:pt>
              </c:strCache>
            </c:strRef>
          </c:tx>
          <c:marker>
            <c:symbol val="triangle"/>
            <c:size val="8"/>
          </c:marker>
          <c:xVal>
            <c:numRef>
              <c:f>'(2)(xxii) MIL off no DTCs '!$A$10:$A$25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'(2)(xxii) MIL off no DTCs '!$H$10:$H$25</c:f>
              <c:numCache>
                <c:formatCode>#,##0</c:formatCode>
                <c:ptCount val="16"/>
                <c:pt idx="0">
                  <c:v>110</c:v>
                </c:pt>
                <c:pt idx="1">
                  <c:v>199</c:v>
                </c:pt>
                <c:pt idx="2">
                  <c:v>221</c:v>
                </c:pt>
                <c:pt idx="3">
                  <c:v>75</c:v>
                </c:pt>
                <c:pt idx="4">
                  <c:v>92</c:v>
                </c:pt>
                <c:pt idx="5">
                  <c:v>186</c:v>
                </c:pt>
                <c:pt idx="6">
                  <c:v>334</c:v>
                </c:pt>
                <c:pt idx="7">
                  <c:v>694</c:v>
                </c:pt>
                <c:pt idx="8">
                  <c:v>891</c:v>
                </c:pt>
                <c:pt idx="9">
                  <c:v>999</c:v>
                </c:pt>
                <c:pt idx="10">
                  <c:v>2565</c:v>
                </c:pt>
                <c:pt idx="11">
                  <c:v>2574</c:v>
                </c:pt>
                <c:pt idx="12">
                  <c:v>1081</c:v>
                </c:pt>
                <c:pt idx="13">
                  <c:v>567</c:v>
                </c:pt>
                <c:pt idx="14">
                  <c:v>85</c:v>
                </c:pt>
              </c:numCache>
            </c:numRef>
          </c:yVal>
          <c:smooth val="0"/>
          <c:extLst>
            <c:ext xmlns:c16="http://schemas.microsoft.com/office/drawing/2014/chart" uri="{C3380CC4-5D6E-409C-BE32-E72D297353CC}">
              <c16:uniqueId val="{00000002-F36D-412D-87D4-E118EE82D477}"/>
            </c:ext>
          </c:extLst>
        </c:ser>
        <c:dLbls>
          <c:showLegendKey val="0"/>
          <c:showVal val="0"/>
          <c:showCatName val="0"/>
          <c:showSerName val="0"/>
          <c:showPercent val="0"/>
          <c:showBubbleSize val="0"/>
        </c:dLbls>
        <c:axId val="257299968"/>
        <c:axId val="257301888"/>
      </c:scatterChart>
      <c:valAx>
        <c:axId val="257299968"/>
        <c:scaling>
          <c:orientation val="minMax"/>
          <c:max val="2018"/>
          <c:min val="2003"/>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9737556910069"/>
              <c:y val="0.90909233849668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57301888"/>
        <c:crosses val="autoZero"/>
        <c:crossBetween val="midCat"/>
        <c:majorUnit val="1"/>
      </c:valAx>
      <c:valAx>
        <c:axId val="257301888"/>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Off</a:t>
                </a:r>
              </a:p>
            </c:rich>
          </c:tx>
          <c:layout>
            <c:manualLayout>
              <c:xMode val="edge"/>
              <c:yMode val="edge"/>
              <c:x val="1.7447199265381193E-2"/>
              <c:y val="0.382155506692708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57299968"/>
        <c:crosses val="autoZero"/>
        <c:crossBetween val="midCat"/>
      </c:valAx>
      <c:spPr>
        <a:noFill/>
        <a:ln w="12700">
          <a:solidFill>
            <a:srgbClr val="808080"/>
          </a:solidFill>
          <a:prstDash val="solid"/>
        </a:ln>
      </c:spPr>
    </c:plotArea>
    <c:legend>
      <c:legendPos val="r"/>
      <c:layout>
        <c:manualLayout>
          <c:xMode val="edge"/>
          <c:yMode val="edge"/>
          <c:x val="0.78971610642333612"/>
          <c:y val="0.22966034861866916"/>
          <c:w val="9.6418829189051244E-2"/>
          <c:h val="0.1144782799185983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98900091659041"/>
          <c:y val="0.22375215146299907"/>
          <c:w val="0.73693858845096238"/>
          <c:h val="0.62306368330464712"/>
        </c:manualLayout>
      </c:layout>
      <c:lineChart>
        <c:grouping val="standard"/>
        <c:varyColors val="0"/>
        <c:ser>
          <c:idx val="0"/>
          <c:order val="0"/>
          <c:tx>
            <c:strRef>
              <c:f>'(2)(xxii) MIL off no DTCs '!$B$8:$D$8</c:f>
              <c:strCache>
                <c:ptCount val="1"/>
                <c:pt idx="0">
                  <c:v>LDGV</c:v>
                </c:pt>
              </c:strCache>
            </c:strRef>
          </c:tx>
          <c:marker>
            <c:symbol val="diamond"/>
            <c:size val="5"/>
          </c:marker>
          <c:cat>
            <c:numRef>
              <c:f>'(2)(xxii) MIL off no DTCs '!$A$10:$A$25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'(2)(xxii) MIL off no DTCs '!$D$10:$D$25</c:f>
              <c:numCache>
                <c:formatCode>0.0%</c:formatCode>
                <c:ptCount val="16"/>
                <c:pt idx="0">
                  <c:v>0.83178590618373849</c:v>
                </c:pt>
                <c:pt idx="1">
                  <c:v>0.85345593730432856</c:v>
                </c:pt>
                <c:pt idx="2">
                  <c:v>0.8585314878346938</c:v>
                </c:pt>
                <c:pt idx="3">
                  <c:v>0.88017581605311435</c:v>
                </c:pt>
                <c:pt idx="4">
                  <c:v>0.90092026804598302</c:v>
                </c:pt>
                <c:pt idx="5">
                  <c:v>0.9218879247425189</c:v>
                </c:pt>
                <c:pt idx="6">
                  <c:v>0.93638762942410503</c:v>
                </c:pt>
                <c:pt idx="7">
                  <c:v>0.94514199952035027</c:v>
                </c:pt>
                <c:pt idx="8">
                  <c:v>0.95287299375180445</c:v>
                </c:pt>
                <c:pt idx="9">
                  <c:v>0.96129414835846583</c:v>
                </c:pt>
                <c:pt idx="10">
                  <c:v>0.97190258993861434</c:v>
                </c:pt>
                <c:pt idx="11">
                  <c:v>0.98209088455155047</c:v>
                </c:pt>
                <c:pt idx="12">
                  <c:v>0.98579960774849296</c:v>
                </c:pt>
                <c:pt idx="13">
                  <c:v>0.98922830535618955</c:v>
                </c:pt>
                <c:pt idx="14">
                  <c:v>0.98890473632541165</c:v>
                </c:pt>
                <c:pt idx="15">
                  <c:v>0.98162729658792647</c:v>
                </c:pt>
              </c:numCache>
            </c:numRef>
          </c:val>
          <c:smooth val="0"/>
          <c:extLst>
            <c:ext xmlns:c16="http://schemas.microsoft.com/office/drawing/2014/chart" uri="{C3380CC4-5D6E-409C-BE32-E72D297353CC}">
              <c16:uniqueId val="{00000000-5E96-46A7-ADA1-1557D7A24F81}"/>
            </c:ext>
          </c:extLst>
        </c:ser>
        <c:ser>
          <c:idx val="1"/>
          <c:order val="1"/>
          <c:tx>
            <c:strRef>
              <c:f>'(2)(xxii) MIL off no DTCs '!$E$8:$G$8</c:f>
              <c:strCache>
                <c:ptCount val="1"/>
                <c:pt idx="0">
                  <c:v>MDGV</c:v>
                </c:pt>
              </c:strCache>
            </c:strRef>
          </c:tx>
          <c:marker>
            <c:symbol val="square"/>
            <c:size val="5"/>
          </c:marker>
          <c:val>
            <c:numRef>
              <c:f>'(2)(xxii) MIL off no DTCs '!$G$10:$G$25</c:f>
              <c:numCache>
                <c:formatCode>0.0%</c:formatCode>
                <c:ptCount val="16"/>
                <c:pt idx="4">
                  <c:v>0.8688416179874352</c:v>
                </c:pt>
                <c:pt idx="5">
                  <c:v>0.88126100176028166</c:v>
                </c:pt>
                <c:pt idx="6">
                  <c:v>0.89327997331999331</c:v>
                </c:pt>
                <c:pt idx="7">
                  <c:v>0.91857011164601043</c:v>
                </c:pt>
                <c:pt idx="8">
                  <c:v>0.9426751592356688</c:v>
                </c:pt>
                <c:pt idx="9">
                  <c:v>0.95339028874229481</c:v>
                </c:pt>
                <c:pt idx="10">
                  <c:v>0.9663519955135994</c:v>
                </c:pt>
                <c:pt idx="11">
                  <c:v>0.96995681677976553</c:v>
                </c:pt>
                <c:pt idx="12">
                  <c:v>0.98398642166629768</c:v>
                </c:pt>
                <c:pt idx="13">
                  <c:v>0.98598790322580643</c:v>
                </c:pt>
                <c:pt idx="14">
                  <c:v>0.98509174311926606</c:v>
                </c:pt>
                <c:pt idx="15">
                  <c:v>0.88235294117647056</c:v>
                </c:pt>
              </c:numCache>
            </c:numRef>
          </c:val>
          <c:smooth val="0"/>
          <c:extLst>
            <c:ext xmlns:c16="http://schemas.microsoft.com/office/drawing/2014/chart" uri="{C3380CC4-5D6E-409C-BE32-E72D297353CC}">
              <c16:uniqueId val="{00000001-5E96-46A7-ADA1-1557D7A24F81}"/>
            </c:ext>
          </c:extLst>
        </c:ser>
        <c:ser>
          <c:idx val="2"/>
          <c:order val="2"/>
          <c:tx>
            <c:strRef>
              <c:f>'(2)(xxii) MIL off no DTCs '!$H$8:$J$8</c:f>
              <c:strCache>
                <c:ptCount val="1"/>
                <c:pt idx="0">
                  <c:v>LDDV</c:v>
                </c:pt>
              </c:strCache>
            </c:strRef>
          </c:tx>
          <c:val>
            <c:numRef>
              <c:f>'(2)(xxii) MIL off no DTCs '!$J$10:$J$25</c:f>
              <c:numCache>
                <c:formatCode>0.0%</c:formatCode>
                <c:ptCount val="16"/>
                <c:pt idx="0">
                  <c:v>0.78014184397163122</c:v>
                </c:pt>
                <c:pt idx="1">
                  <c:v>0.7425373134328358</c:v>
                </c:pt>
                <c:pt idx="2">
                  <c:v>0.84351145038167941</c:v>
                </c:pt>
                <c:pt idx="3">
                  <c:v>0.72115384615384615</c:v>
                </c:pt>
                <c:pt idx="4">
                  <c:v>0.81415929203539827</c:v>
                </c:pt>
                <c:pt idx="5">
                  <c:v>0.78813559322033899</c:v>
                </c:pt>
                <c:pt idx="6">
                  <c:v>0.7785547785547785</c:v>
                </c:pt>
                <c:pt idx="7">
                  <c:v>0.8642590286425903</c:v>
                </c:pt>
                <c:pt idx="8">
                  <c:v>0.88480635551142006</c:v>
                </c:pt>
                <c:pt idx="9">
                  <c:v>0.93190298507462688</c:v>
                </c:pt>
                <c:pt idx="10">
                  <c:v>0.93035908596300332</c:v>
                </c:pt>
                <c:pt idx="11">
                  <c:v>0.94424064563462951</c:v>
                </c:pt>
                <c:pt idx="12">
                  <c:v>0.92551369863013699</c:v>
                </c:pt>
                <c:pt idx="13">
                  <c:v>0.95615514333895446</c:v>
                </c:pt>
                <c:pt idx="14">
                  <c:v>0.9042553191489362</c:v>
                </c:pt>
              </c:numCache>
            </c:numRef>
          </c:val>
          <c:smooth val="0"/>
          <c:extLst>
            <c:ext xmlns:c16="http://schemas.microsoft.com/office/drawing/2014/chart" uri="{C3380CC4-5D6E-409C-BE32-E72D297353CC}">
              <c16:uniqueId val="{00000002-5E96-46A7-ADA1-1557D7A24F81}"/>
            </c:ext>
          </c:extLst>
        </c:ser>
        <c:ser>
          <c:idx val="3"/>
          <c:order val="3"/>
          <c:tx>
            <c:strRef>
              <c:f>'(2)(xxii) MIL off no DTCs '!$K$8:$M$8</c:f>
              <c:strCache>
                <c:ptCount val="1"/>
                <c:pt idx="0">
                  <c:v>MDDV</c:v>
                </c:pt>
              </c:strCache>
            </c:strRef>
          </c:tx>
          <c:val>
            <c:numRef>
              <c:f>'(2)(xxii) MIL off no DTCs '!$M$10:$M$25</c:f>
              <c:numCache>
                <c:formatCode>0.0%</c:formatCode>
                <c:ptCount val="16"/>
                <c:pt idx="3">
                  <c:v>0.81009043312708229</c:v>
                </c:pt>
                <c:pt idx="4">
                  <c:v>0.80625257095845326</c:v>
                </c:pt>
                <c:pt idx="5">
                  <c:v>0.82454251883745966</c:v>
                </c:pt>
                <c:pt idx="6">
                  <c:v>0.84562996594778661</c:v>
                </c:pt>
                <c:pt idx="7">
                  <c:v>0.79074074074074074</c:v>
                </c:pt>
                <c:pt idx="8">
                  <c:v>0.78951645672490856</c:v>
                </c:pt>
                <c:pt idx="9">
                  <c:v>0.84145176695319956</c:v>
                </c:pt>
                <c:pt idx="10">
                  <c:v>0.81440443213296398</c:v>
                </c:pt>
                <c:pt idx="11">
                  <c:v>0.87875872023093582</c:v>
                </c:pt>
                <c:pt idx="12">
                  <c:v>0.91002431775195891</c:v>
                </c:pt>
                <c:pt idx="13">
                  <c:v>0.92810150375939848</c:v>
                </c:pt>
                <c:pt idx="14">
                  <c:v>0.91803278688524592</c:v>
                </c:pt>
                <c:pt idx="15">
                  <c:v>1</c:v>
                </c:pt>
              </c:numCache>
            </c:numRef>
          </c:val>
          <c:smooth val="0"/>
          <c:extLst>
            <c:ext xmlns:c16="http://schemas.microsoft.com/office/drawing/2014/chart" uri="{C3380CC4-5D6E-409C-BE32-E72D297353CC}">
              <c16:uniqueId val="{00000003-5E96-46A7-ADA1-1557D7A24F81}"/>
            </c:ext>
          </c:extLst>
        </c:ser>
        <c:dLbls>
          <c:showLegendKey val="0"/>
          <c:showVal val="0"/>
          <c:showCatName val="0"/>
          <c:showSerName val="0"/>
          <c:showPercent val="0"/>
          <c:showBubbleSize val="0"/>
        </c:dLbls>
        <c:marker val="1"/>
        <c:smooth val="0"/>
        <c:axId val="257358080"/>
        <c:axId val="257429888"/>
      </c:lineChart>
      <c:catAx>
        <c:axId val="25735808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279560036663613"/>
              <c:y val="0.913941543714802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57429888"/>
        <c:crosses val="autoZero"/>
        <c:auto val="1"/>
        <c:lblAlgn val="ctr"/>
        <c:lblOffset val="100"/>
        <c:tickLblSkip val="1"/>
        <c:tickMarkSkip val="1"/>
        <c:noMultiLvlLbl val="0"/>
      </c:catAx>
      <c:valAx>
        <c:axId val="257429888"/>
        <c:scaling>
          <c:orientation val="minMax"/>
          <c:max val="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Off</a:t>
                </a:r>
                <a:r>
                  <a:rPr lang="en-US" baseline="0"/>
                  <a:t> with no DTCs </a:t>
                </a:r>
                <a:r>
                  <a:rPr lang="en-US"/>
                  <a:t>Rate (%)</a:t>
                </a:r>
              </a:p>
            </c:rich>
          </c:tx>
          <c:layout>
            <c:manualLayout>
              <c:xMode val="edge"/>
              <c:yMode val="edge"/>
              <c:x val="3.7580201649862512E-2"/>
              <c:y val="0.3786574930560864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57358080"/>
        <c:crosses val="autoZero"/>
        <c:crossBetween val="between"/>
      </c:valAx>
      <c:spPr>
        <a:noFill/>
        <a:ln w="12700">
          <a:solidFill>
            <a:srgbClr val="808080"/>
          </a:solidFill>
          <a:prstDash val="solid"/>
        </a:ln>
      </c:spPr>
    </c:plotArea>
    <c:legend>
      <c:legendPos val="r"/>
      <c:layout>
        <c:manualLayout>
          <c:xMode val="edge"/>
          <c:yMode val="edge"/>
          <c:x val="0.50662196021308858"/>
          <c:y val="0.48033875487432265"/>
          <c:w val="0.1617221145786096"/>
          <c:h val="0.1036234575195395"/>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Failures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2005709032133695"/>
          <c:y val="3.2745709935864356E-2"/>
        </c:manualLayout>
      </c:layout>
      <c:overlay val="0"/>
      <c:spPr>
        <a:noFill/>
        <a:ln w="25400">
          <a:noFill/>
        </a:ln>
      </c:spPr>
    </c:title>
    <c:autoTitleDeleted val="0"/>
    <c:plotArea>
      <c:layout>
        <c:manualLayout>
          <c:layoutTarget val="inner"/>
          <c:xMode val="edge"/>
          <c:yMode val="edge"/>
          <c:x val="0.11948799195411959"/>
          <c:y val="0.17632263500009224"/>
          <c:w val="0.77951689989116058"/>
          <c:h val="0.65995043385750796"/>
        </c:manualLayout>
      </c:layout>
      <c:lineChart>
        <c:grouping val="standard"/>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'(2)(i) OBD'!$B$10:$B$25</c:f>
              <c:numCache>
                <c:formatCode>#,##0</c:formatCode>
                <c:ptCount val="16"/>
                <c:pt idx="0">
                  <c:v>22876</c:v>
                </c:pt>
                <c:pt idx="1">
                  <c:v>22264</c:v>
                </c:pt>
                <c:pt idx="2">
                  <c:v>19724</c:v>
                </c:pt>
                <c:pt idx="3">
                  <c:v>17339</c:v>
                </c:pt>
                <c:pt idx="4">
                  <c:v>15024</c:v>
                </c:pt>
                <c:pt idx="5">
                  <c:v>10178</c:v>
                </c:pt>
                <c:pt idx="6">
                  <c:v>10344</c:v>
                </c:pt>
                <c:pt idx="7">
                  <c:v>9787</c:v>
                </c:pt>
                <c:pt idx="8">
                  <c:v>8950</c:v>
                </c:pt>
                <c:pt idx="9">
                  <c:v>8297</c:v>
                </c:pt>
                <c:pt idx="10">
                  <c:v>7093</c:v>
                </c:pt>
                <c:pt idx="11">
                  <c:v>8460</c:v>
                </c:pt>
                <c:pt idx="12">
                  <c:v>4658</c:v>
                </c:pt>
                <c:pt idx="13">
                  <c:v>3306</c:v>
                </c:pt>
                <c:pt idx="14">
                  <c:v>1180</c:v>
                </c:pt>
                <c:pt idx="15">
                  <c:v>42</c:v>
                </c:pt>
              </c:numCache>
            </c:numRef>
          </c:val>
          <c:smooth val="0"/>
          <c:extLst>
            <c:ext xmlns:c16="http://schemas.microsoft.com/office/drawing/2014/chart" uri="{C3380CC4-5D6E-409C-BE32-E72D297353CC}">
              <c16:uniqueId val="{00000000-A273-4E9A-8386-8A5EC9DBE35B}"/>
            </c:ext>
          </c:extLst>
        </c:ser>
        <c:ser>
          <c:idx val="1"/>
          <c:order val="1"/>
          <c:tx>
            <c:strRef>
              <c:f>'(2)(i) OBD'!$E$8:$G$8</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'(2)(i) OBD'!$E$10:$E$25</c:f>
              <c:numCache>
                <c:formatCode>#,##0</c:formatCode>
                <c:ptCount val="16"/>
                <c:pt idx="4">
                  <c:v>1113</c:v>
                </c:pt>
                <c:pt idx="5">
                  <c:v>804</c:v>
                </c:pt>
                <c:pt idx="6">
                  <c:v>654</c:v>
                </c:pt>
                <c:pt idx="7">
                  <c:v>866</c:v>
                </c:pt>
                <c:pt idx="8">
                  <c:v>766</c:v>
                </c:pt>
                <c:pt idx="9">
                  <c:v>604</c:v>
                </c:pt>
                <c:pt idx="10">
                  <c:v>553</c:v>
                </c:pt>
                <c:pt idx="11">
                  <c:v>658</c:v>
                </c:pt>
                <c:pt idx="12">
                  <c:v>333</c:v>
                </c:pt>
                <c:pt idx="13">
                  <c:v>147</c:v>
                </c:pt>
                <c:pt idx="14">
                  <c:v>27</c:v>
                </c:pt>
                <c:pt idx="15">
                  <c:v>2</c:v>
                </c:pt>
              </c:numCache>
            </c:numRef>
          </c:val>
          <c:smooth val="0"/>
          <c:extLst>
            <c:ext xmlns:c16="http://schemas.microsoft.com/office/drawing/2014/chart" uri="{C3380CC4-5D6E-409C-BE32-E72D297353CC}">
              <c16:uniqueId val="{00000001-A273-4E9A-8386-8A5EC9DBE35B}"/>
            </c:ext>
          </c:extLst>
        </c:ser>
        <c:ser>
          <c:idx val="2"/>
          <c:order val="2"/>
          <c:tx>
            <c:strRef>
              <c:f>'(2)(i) OBD'!$H$8:$J$8</c:f>
              <c:strCache>
                <c:ptCount val="1"/>
                <c:pt idx="0">
                  <c:v>LDDV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'(2)(i) OBD'!$H$10:$H$25</c:f>
              <c:numCache>
                <c:formatCode>#,##0</c:formatCode>
                <c:ptCount val="16"/>
                <c:pt idx="0">
                  <c:v>16</c:v>
                </c:pt>
                <c:pt idx="1">
                  <c:v>28</c:v>
                </c:pt>
                <c:pt idx="2">
                  <c:v>21</c:v>
                </c:pt>
                <c:pt idx="3">
                  <c:v>12</c:v>
                </c:pt>
                <c:pt idx="4">
                  <c:v>10</c:v>
                </c:pt>
                <c:pt idx="5">
                  <c:v>55</c:v>
                </c:pt>
                <c:pt idx="6">
                  <c:v>86</c:v>
                </c:pt>
                <c:pt idx="7">
                  <c:v>158</c:v>
                </c:pt>
                <c:pt idx="8">
                  <c:v>131</c:v>
                </c:pt>
                <c:pt idx="9">
                  <c:v>132</c:v>
                </c:pt>
                <c:pt idx="10">
                  <c:v>248</c:v>
                </c:pt>
                <c:pt idx="11">
                  <c:v>218</c:v>
                </c:pt>
                <c:pt idx="12">
                  <c:v>105</c:v>
                </c:pt>
                <c:pt idx="13">
                  <c:v>35</c:v>
                </c:pt>
                <c:pt idx="14">
                  <c:v>12</c:v>
                </c:pt>
              </c:numCache>
            </c:numRef>
          </c:val>
          <c:smooth val="0"/>
          <c:extLst>
            <c:ext xmlns:c16="http://schemas.microsoft.com/office/drawing/2014/chart" uri="{C3380CC4-5D6E-409C-BE32-E72D297353CC}">
              <c16:uniqueId val="{00000002-A273-4E9A-8386-8A5EC9DBE35B}"/>
            </c:ext>
          </c:extLst>
        </c:ser>
        <c:dLbls>
          <c:showLegendKey val="0"/>
          <c:showVal val="0"/>
          <c:showCatName val="0"/>
          <c:showSerName val="0"/>
          <c:showPercent val="0"/>
          <c:showBubbleSize val="0"/>
        </c:dLbls>
        <c:marker val="1"/>
        <c:smooth val="0"/>
        <c:axId val="162098560"/>
        <c:axId val="162101120"/>
      </c:lineChart>
      <c:catAx>
        <c:axId val="162098560"/>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4950249862834946"/>
              <c:y val="0.91183995701324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62101120"/>
        <c:crosses val="autoZero"/>
        <c:auto val="1"/>
        <c:lblAlgn val="ctr"/>
        <c:lblOffset val="100"/>
        <c:tickLblSkip val="1"/>
        <c:tickMarkSkip val="1"/>
        <c:noMultiLvlLbl val="0"/>
      </c:catAx>
      <c:valAx>
        <c:axId val="162101120"/>
        <c:scaling>
          <c:orientation val="minMax"/>
          <c:max val="300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7.1124160327416704E-3"/>
              <c:y val="0.352645131956930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62098560"/>
        <c:crosses val="autoZero"/>
        <c:crossBetween val="midCat"/>
        <c:majorUnit val="5000"/>
      </c:valAx>
      <c:spPr>
        <a:noFill/>
        <a:ln w="12700">
          <a:solidFill>
            <a:srgbClr val="808080"/>
          </a:solidFill>
          <a:prstDash val="solid"/>
        </a:ln>
      </c:spPr>
    </c:plotArea>
    <c:legend>
      <c:legendPos val="r"/>
      <c:layout>
        <c:manualLayout>
          <c:xMode val="edge"/>
          <c:yMode val="edge"/>
          <c:x val="0.75960229547578206"/>
          <c:y val="0.20403055917223042"/>
          <c:w val="0.11522057624152948"/>
          <c:h val="0.16876599086531624"/>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71674702609728"/>
          <c:y val="0.20856201082972736"/>
          <c:w val="0.77247261644925702"/>
          <c:h val="0.64062608613092464"/>
        </c:manualLayout>
      </c:layout>
      <c:lineChart>
        <c:grouping val="standard"/>
        <c:varyColors val="0"/>
        <c:ser>
          <c:idx val="0"/>
          <c:order val="0"/>
          <c:tx>
            <c:strRef>
              <c:f>'(2)(xxiii) Not Ready Failures'!$B$9:$D$9</c:f>
              <c:strCache>
                <c:ptCount val="1"/>
                <c:pt idx="0">
                  <c:v>LDGV</c:v>
                </c:pt>
              </c:strCache>
            </c:strRef>
          </c:tx>
          <c:cat>
            <c:numRef>
              <c:f>'(2)(xxiii) Not Ready Failures'!$A$11:$A$26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'(2)(xxiii) Not Ready Failures'!$D$11:$D$26</c:f>
              <c:numCache>
                <c:formatCode>0.0%</c:formatCode>
                <c:ptCount val="16"/>
                <c:pt idx="0">
                  <c:v>0.10032862942199884</c:v>
                </c:pt>
                <c:pt idx="1">
                  <c:v>8.7643205574912897E-2</c:v>
                </c:pt>
                <c:pt idx="2">
                  <c:v>7.4479984512465319E-2</c:v>
                </c:pt>
                <c:pt idx="3">
                  <c:v>5.689040605020463E-2</c:v>
                </c:pt>
                <c:pt idx="4">
                  <c:v>4.9455874615789326E-2</c:v>
                </c:pt>
                <c:pt idx="5">
                  <c:v>4.2023842749491648E-2</c:v>
                </c:pt>
                <c:pt idx="6">
                  <c:v>3.3034820605755959E-2</c:v>
                </c:pt>
                <c:pt idx="7">
                  <c:v>2.8569479883812365E-2</c:v>
                </c:pt>
                <c:pt idx="8">
                  <c:v>2.416289925386849E-2</c:v>
                </c:pt>
                <c:pt idx="9">
                  <c:v>2.1165946578976969E-2</c:v>
                </c:pt>
                <c:pt idx="10">
                  <c:v>1.7631864167491778E-2</c:v>
                </c:pt>
                <c:pt idx="11">
                  <c:v>2.0474635552580164E-2</c:v>
                </c:pt>
                <c:pt idx="12">
                  <c:v>1.1218655615649364E-2</c:v>
                </c:pt>
                <c:pt idx="13">
                  <c:v>8.6178511347785227E-3</c:v>
                </c:pt>
                <c:pt idx="14">
                  <c:v>2.1003808590067497E-2</c:v>
                </c:pt>
                <c:pt idx="15">
                  <c:v>0.12103746397694524</c:v>
                </c:pt>
              </c:numCache>
            </c:numRef>
          </c:val>
          <c:smooth val="0"/>
          <c:extLst>
            <c:ext xmlns:c16="http://schemas.microsoft.com/office/drawing/2014/chart" uri="{C3380CC4-5D6E-409C-BE32-E72D297353CC}">
              <c16:uniqueId val="{00000000-B7D2-4489-8D34-C3E04CF81297}"/>
            </c:ext>
          </c:extLst>
        </c:ser>
        <c:ser>
          <c:idx val="1"/>
          <c:order val="1"/>
          <c:tx>
            <c:strRef>
              <c:f>'(2)(xxiii) Not Ready Failures'!$E$9:$G$9</c:f>
              <c:strCache>
                <c:ptCount val="1"/>
                <c:pt idx="0">
                  <c:v>MDGV</c:v>
                </c:pt>
              </c:strCache>
            </c:strRef>
          </c:tx>
          <c:val>
            <c:numRef>
              <c:f>'(2)(xxiii) Not Ready Failures'!$G$11:$G$26</c:f>
              <c:numCache>
                <c:formatCode>0.0%</c:formatCode>
                <c:ptCount val="16"/>
                <c:pt idx="4">
                  <c:v>9.4374767167515208E-2</c:v>
                </c:pt>
                <c:pt idx="5">
                  <c:v>0.11300253531329228</c:v>
                </c:pt>
                <c:pt idx="6">
                  <c:v>9.5000000000000001E-2</c:v>
                </c:pt>
                <c:pt idx="7">
                  <c:v>7.8077741682536131E-2</c:v>
                </c:pt>
                <c:pt idx="8">
                  <c:v>6.7424161217708223E-2</c:v>
                </c:pt>
                <c:pt idx="9">
                  <c:v>5.7949308755760369E-2</c:v>
                </c:pt>
                <c:pt idx="10">
                  <c:v>4.4790747819268839E-2</c:v>
                </c:pt>
                <c:pt idx="11">
                  <c:v>3.4423076923076924E-2</c:v>
                </c:pt>
                <c:pt idx="12">
                  <c:v>2.0466732119930518E-2</c:v>
                </c:pt>
                <c:pt idx="13">
                  <c:v>1.3391944387650788E-2</c:v>
                </c:pt>
                <c:pt idx="14">
                  <c:v>3.2028469750889681E-2</c:v>
                </c:pt>
                <c:pt idx="15">
                  <c:v>0.125</c:v>
                </c:pt>
              </c:numCache>
            </c:numRef>
          </c:val>
          <c:smooth val="0"/>
          <c:extLst>
            <c:ext xmlns:c16="http://schemas.microsoft.com/office/drawing/2014/chart" uri="{C3380CC4-5D6E-409C-BE32-E72D297353CC}">
              <c16:uniqueId val="{00000001-B7D2-4489-8D34-C3E04CF81297}"/>
            </c:ext>
          </c:extLst>
        </c:ser>
        <c:ser>
          <c:idx val="2"/>
          <c:order val="2"/>
          <c:tx>
            <c:strRef>
              <c:f>'(2)(xxiii) Not Ready Failures'!$H$9:$J$9</c:f>
              <c:strCache>
                <c:ptCount val="1"/>
                <c:pt idx="0">
                  <c:v>LDDV</c:v>
                </c:pt>
              </c:strCache>
            </c:strRef>
          </c:tx>
          <c:val>
            <c:numRef>
              <c:f>'(2)(xxiii) Not Ready Failures'!$J$11:$J$26</c:f>
              <c:numCache>
                <c:formatCode>0.0%</c:formatCode>
                <c:ptCount val="16"/>
                <c:pt idx="0">
                  <c:v>3.875968992248062E-2</c:v>
                </c:pt>
                <c:pt idx="1">
                  <c:v>1.6260162601626018E-2</c:v>
                </c:pt>
                <c:pt idx="2">
                  <c:v>1.6260162601626018E-2</c:v>
                </c:pt>
                <c:pt idx="3">
                  <c:v>3.3707865168539325E-2</c:v>
                </c:pt>
                <c:pt idx="4">
                  <c:v>5.5555555555555552E-2</c:v>
                </c:pt>
                <c:pt idx="5">
                  <c:v>0.15228426395939088</c:v>
                </c:pt>
                <c:pt idx="6">
                  <c:v>0.18428184281842819</c:v>
                </c:pt>
                <c:pt idx="7">
                  <c:v>0.19760479041916168</c:v>
                </c:pt>
                <c:pt idx="8">
                  <c:v>0.11778029445073612</c:v>
                </c:pt>
                <c:pt idx="9">
                  <c:v>0.11894736842105263</c:v>
                </c:pt>
                <c:pt idx="10">
                  <c:v>7.9841897233201578E-2</c:v>
                </c:pt>
                <c:pt idx="11">
                  <c:v>7.6983813659692063E-2</c:v>
                </c:pt>
                <c:pt idx="12">
                  <c:v>8.5526315789473686E-2</c:v>
                </c:pt>
                <c:pt idx="13">
                  <c:v>5.8823529411764705E-2</c:v>
                </c:pt>
                <c:pt idx="14">
                  <c:v>0.13953488372093023</c:v>
                </c:pt>
              </c:numCache>
            </c:numRef>
          </c:val>
          <c:smooth val="0"/>
          <c:extLst>
            <c:ext xmlns:c16="http://schemas.microsoft.com/office/drawing/2014/chart" uri="{C3380CC4-5D6E-409C-BE32-E72D297353CC}">
              <c16:uniqueId val="{00000002-B7D2-4489-8D34-C3E04CF81297}"/>
            </c:ext>
          </c:extLst>
        </c:ser>
        <c:ser>
          <c:idx val="3"/>
          <c:order val="3"/>
          <c:tx>
            <c:strRef>
              <c:f>'(2)(xxiii) Not Ready Failures'!$K$9:$M$9</c:f>
              <c:strCache>
                <c:ptCount val="1"/>
                <c:pt idx="0">
                  <c:v>MDDV</c:v>
                </c:pt>
              </c:strCache>
            </c:strRef>
          </c:tx>
          <c:val>
            <c:numRef>
              <c:f>'(2)(xxiii) Not Ready Failures'!$M$11:$M$26</c:f>
              <c:numCache>
                <c:formatCode>0.0%</c:formatCode>
                <c:ptCount val="16"/>
                <c:pt idx="3">
                  <c:v>2.8977871443624868E-2</c:v>
                </c:pt>
                <c:pt idx="4">
                  <c:v>9.7190234914785817E-2</c:v>
                </c:pt>
                <c:pt idx="5">
                  <c:v>5.6694813027744269E-2</c:v>
                </c:pt>
                <c:pt idx="6">
                  <c:v>0.10427135678391959</c:v>
                </c:pt>
                <c:pt idx="7">
                  <c:v>0.18690744920993227</c:v>
                </c:pt>
                <c:pt idx="8">
                  <c:v>0.19341974077766699</c:v>
                </c:pt>
                <c:pt idx="9">
                  <c:v>0.14825097168239867</c:v>
                </c:pt>
                <c:pt idx="10">
                  <c:v>0.16468682505399568</c:v>
                </c:pt>
                <c:pt idx="11">
                  <c:v>0.11066017316017317</c:v>
                </c:pt>
                <c:pt idx="12">
                  <c:v>6.504297994269341E-2</c:v>
                </c:pt>
                <c:pt idx="13">
                  <c:v>4.8204623708804725E-2</c:v>
                </c:pt>
                <c:pt idx="14">
                  <c:v>9.4017094017094016E-2</c:v>
                </c:pt>
                <c:pt idx="15">
                  <c:v>0.77777777777777779</c:v>
                </c:pt>
              </c:numCache>
            </c:numRef>
          </c:val>
          <c:smooth val="0"/>
          <c:extLst>
            <c:ext xmlns:c16="http://schemas.microsoft.com/office/drawing/2014/chart" uri="{C3380CC4-5D6E-409C-BE32-E72D297353CC}">
              <c16:uniqueId val="{00000003-B7D2-4489-8D34-C3E04CF81297}"/>
            </c:ext>
          </c:extLst>
        </c:ser>
        <c:dLbls>
          <c:showLegendKey val="0"/>
          <c:showVal val="0"/>
          <c:showCatName val="0"/>
          <c:showSerName val="0"/>
          <c:showPercent val="0"/>
          <c:showBubbleSize val="0"/>
        </c:dLbls>
        <c:marker val="1"/>
        <c:smooth val="0"/>
        <c:axId val="257531904"/>
        <c:axId val="257533824"/>
      </c:lineChart>
      <c:catAx>
        <c:axId val="257531904"/>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254720968867652"/>
              <c:y val="0.921876640419947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57533824"/>
        <c:crosses val="autoZero"/>
        <c:auto val="1"/>
        <c:lblAlgn val="ctr"/>
        <c:lblOffset val="100"/>
        <c:tickLblSkip val="1"/>
        <c:tickMarkSkip val="1"/>
        <c:noMultiLvlLbl val="0"/>
      </c:catAx>
      <c:valAx>
        <c:axId val="25753382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Not Ready (%)</a:t>
                </a:r>
              </a:p>
            </c:rich>
          </c:tx>
          <c:layout>
            <c:manualLayout>
              <c:xMode val="edge"/>
              <c:yMode val="edge"/>
              <c:x val="2.3408239700374592E-2"/>
              <c:y val="0.404514617964424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57531904"/>
        <c:crosses val="autoZero"/>
        <c:crossBetween val="between"/>
      </c:valAx>
      <c:spPr>
        <a:noFill/>
        <a:ln w="25400">
          <a:noFill/>
        </a:ln>
      </c:spPr>
    </c:plotArea>
    <c:legend>
      <c:legendPos val="r"/>
      <c:layout>
        <c:manualLayout>
          <c:xMode val="edge"/>
          <c:yMode val="edge"/>
          <c:x val="0.76261173512971558"/>
          <c:y val="6.1436996051169278E-2"/>
          <c:w val="0.19700781960433522"/>
          <c:h val="8.9137830744129939E-2"/>
        </c:manualLayout>
      </c:layout>
      <c:overlay val="0"/>
      <c:spPr>
        <a:ln>
          <a:solidFill>
            <a:srgbClr val="000000"/>
          </a:solidFill>
        </a:ln>
      </c:sp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71674702609728"/>
          <c:y val="0.20856201082972736"/>
          <c:w val="0.77247261644925702"/>
          <c:h val="0.64062608613092464"/>
        </c:manualLayout>
      </c:layout>
      <c:lineChart>
        <c:grouping val="standard"/>
        <c:varyColors val="0"/>
        <c:ser>
          <c:idx val="4"/>
          <c:order val="4"/>
          <c:tx>
            <c:strRef>
              <c:f>'(2)(xxiii) Not Ready Failures'!$B$9:$D$9</c:f>
              <c:strCache>
                <c:ptCount val="1"/>
                <c:pt idx="0">
                  <c:v>LDGV</c:v>
                </c:pt>
              </c:strCache>
            </c:strRef>
          </c:tx>
          <c:cat>
            <c:numRef>
              <c:f>'(2)(xxiii) Not Ready Failures'!$A$11:$A$26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'(2)(xxiii) Not Ready Failures'!$B$11:$B$26</c:f>
              <c:numCache>
                <c:formatCode>#,##0</c:formatCode>
                <c:ptCount val="16"/>
                <c:pt idx="0">
                  <c:v>15570</c:v>
                </c:pt>
                <c:pt idx="1">
                  <c:v>15721</c:v>
                </c:pt>
                <c:pt idx="2">
                  <c:v>13850</c:v>
                </c:pt>
                <c:pt idx="3">
                  <c:v>12066</c:v>
                </c:pt>
                <c:pt idx="4">
                  <c:v>10716</c:v>
                </c:pt>
                <c:pt idx="5">
                  <c:v>7378</c:v>
                </c:pt>
                <c:pt idx="6">
                  <c:v>7492</c:v>
                </c:pt>
                <c:pt idx="7">
                  <c:v>7121</c:v>
                </c:pt>
                <c:pt idx="8">
                  <c:v>6574</c:v>
                </c:pt>
                <c:pt idx="9">
                  <c:v>6398</c:v>
                </c:pt>
                <c:pt idx="10">
                  <c:v>5645</c:v>
                </c:pt>
                <c:pt idx="11">
                  <c:v>7493</c:v>
                </c:pt>
                <c:pt idx="12">
                  <c:v>3993</c:v>
                </c:pt>
                <c:pt idx="13">
                  <c:v>2879</c:v>
                </c:pt>
                <c:pt idx="14">
                  <c:v>1114</c:v>
                </c:pt>
                <c:pt idx="15">
                  <c:v>42</c:v>
                </c:pt>
              </c:numCache>
            </c:numRef>
          </c:val>
          <c:smooth val="0"/>
          <c:extLst>
            <c:ext xmlns:c16="http://schemas.microsoft.com/office/drawing/2014/chart" uri="{C3380CC4-5D6E-409C-BE32-E72D297353CC}">
              <c16:uniqueId val="{00000000-FC4C-4120-9F5D-84607E6F191C}"/>
            </c:ext>
          </c:extLst>
        </c:ser>
        <c:ser>
          <c:idx val="5"/>
          <c:order val="5"/>
          <c:tx>
            <c:strRef>
              <c:f>'(2)(xxiii) Not Ready Failures'!$E$9:$G$9</c:f>
              <c:strCache>
                <c:ptCount val="1"/>
                <c:pt idx="0">
                  <c:v>MDGV</c:v>
                </c:pt>
              </c:strCache>
            </c:strRef>
          </c:tx>
          <c:val>
            <c:numRef>
              <c:f>'(2)(xxiii) Not Ready Failures'!$E$11:$E$26</c:f>
              <c:numCache>
                <c:formatCode>#,##0</c:formatCode>
                <c:ptCount val="16"/>
                <c:pt idx="4">
                  <c:v>760</c:v>
                </c:pt>
                <c:pt idx="5">
                  <c:v>624</c:v>
                </c:pt>
                <c:pt idx="6">
                  <c:v>513</c:v>
                </c:pt>
                <c:pt idx="7">
                  <c:v>697</c:v>
                </c:pt>
                <c:pt idx="8">
                  <c:v>629</c:v>
                </c:pt>
                <c:pt idx="9">
                  <c:v>503</c:v>
                </c:pt>
                <c:pt idx="10">
                  <c:v>457</c:v>
                </c:pt>
                <c:pt idx="11">
                  <c:v>537</c:v>
                </c:pt>
                <c:pt idx="12">
                  <c:v>271</c:v>
                </c:pt>
                <c:pt idx="13">
                  <c:v>131</c:v>
                </c:pt>
                <c:pt idx="14">
                  <c:v>27</c:v>
                </c:pt>
                <c:pt idx="15">
                  <c:v>2</c:v>
                </c:pt>
              </c:numCache>
            </c:numRef>
          </c:val>
          <c:smooth val="0"/>
          <c:extLst>
            <c:ext xmlns:c16="http://schemas.microsoft.com/office/drawing/2014/chart" uri="{C3380CC4-5D6E-409C-BE32-E72D297353CC}">
              <c16:uniqueId val="{00000001-FC4C-4120-9F5D-84607E6F191C}"/>
            </c:ext>
          </c:extLst>
        </c:ser>
        <c:ser>
          <c:idx val="6"/>
          <c:order val="6"/>
          <c:tx>
            <c:strRef>
              <c:f>'(2)(xxiii) Not Ready Failures'!$H$9:$J$9</c:f>
              <c:strCache>
                <c:ptCount val="1"/>
                <c:pt idx="0">
                  <c:v>LDDV</c:v>
                </c:pt>
              </c:strCache>
            </c:strRef>
          </c:tx>
          <c:val>
            <c:numRef>
              <c:f>'(2)(xxiii) Not Ready Failures'!$H$11:$H$26</c:f>
              <c:numCache>
                <c:formatCode>#,##0</c:formatCode>
                <c:ptCount val="16"/>
                <c:pt idx="0">
                  <c:v>5</c:v>
                </c:pt>
                <c:pt idx="1">
                  <c:v>4</c:v>
                </c:pt>
                <c:pt idx="2">
                  <c:v>4</c:v>
                </c:pt>
                <c:pt idx="3">
                  <c:v>3</c:v>
                </c:pt>
                <c:pt idx="4">
                  <c:v>6</c:v>
                </c:pt>
                <c:pt idx="5">
                  <c:v>30</c:v>
                </c:pt>
                <c:pt idx="6">
                  <c:v>68</c:v>
                </c:pt>
                <c:pt idx="7">
                  <c:v>132</c:v>
                </c:pt>
                <c:pt idx="8">
                  <c:v>104</c:v>
                </c:pt>
                <c:pt idx="9">
                  <c:v>113</c:v>
                </c:pt>
                <c:pt idx="10">
                  <c:v>202</c:v>
                </c:pt>
                <c:pt idx="11">
                  <c:v>195</c:v>
                </c:pt>
                <c:pt idx="12">
                  <c:v>91</c:v>
                </c:pt>
                <c:pt idx="13">
                  <c:v>33</c:v>
                </c:pt>
                <c:pt idx="14">
                  <c:v>12</c:v>
                </c:pt>
              </c:numCache>
            </c:numRef>
          </c:val>
          <c:smooth val="0"/>
          <c:extLst>
            <c:ext xmlns:c16="http://schemas.microsoft.com/office/drawing/2014/chart" uri="{C3380CC4-5D6E-409C-BE32-E72D297353CC}">
              <c16:uniqueId val="{00000002-FC4C-4120-9F5D-84607E6F191C}"/>
            </c:ext>
          </c:extLst>
        </c:ser>
        <c:ser>
          <c:idx val="7"/>
          <c:order val="7"/>
          <c:tx>
            <c:strRef>
              <c:f>'(2)(xxiii) Not Ready Failures'!$K$9:$M$9</c:f>
              <c:strCache>
                <c:ptCount val="1"/>
                <c:pt idx="0">
                  <c:v>MDDV</c:v>
                </c:pt>
              </c:strCache>
            </c:strRef>
          </c:tx>
          <c:val>
            <c:numRef>
              <c:f>'(2)(xxiii) Not Ready Failures'!$K$11:$K$26</c:f>
              <c:numCache>
                <c:formatCode>#,##0</c:formatCode>
                <c:ptCount val="16"/>
                <c:pt idx="3">
                  <c:v>55</c:v>
                </c:pt>
                <c:pt idx="4">
                  <c:v>211</c:v>
                </c:pt>
                <c:pt idx="5">
                  <c:v>47</c:v>
                </c:pt>
                <c:pt idx="6">
                  <c:v>83</c:v>
                </c:pt>
                <c:pt idx="7">
                  <c:v>414</c:v>
                </c:pt>
                <c:pt idx="8">
                  <c:v>388</c:v>
                </c:pt>
                <c:pt idx="9">
                  <c:v>267</c:v>
                </c:pt>
                <c:pt idx="10">
                  <c:v>305</c:v>
                </c:pt>
                <c:pt idx="11">
                  <c:v>409</c:v>
                </c:pt>
                <c:pt idx="12">
                  <c:v>227</c:v>
                </c:pt>
                <c:pt idx="13">
                  <c:v>98</c:v>
                </c:pt>
                <c:pt idx="14">
                  <c:v>22</c:v>
                </c:pt>
                <c:pt idx="15">
                  <c:v>7</c:v>
                </c:pt>
              </c:numCache>
            </c:numRef>
          </c:val>
          <c:smooth val="0"/>
          <c:extLst>
            <c:ext xmlns:c16="http://schemas.microsoft.com/office/drawing/2014/chart" uri="{C3380CC4-5D6E-409C-BE32-E72D297353CC}">
              <c16:uniqueId val="{00000003-FC4C-4120-9F5D-84607E6F191C}"/>
            </c:ext>
          </c:extLst>
        </c:ser>
        <c:ser>
          <c:idx val="0"/>
          <c:order val="0"/>
          <c:tx>
            <c:strRef>
              <c:f>'(2)(xxiii) Not Ready Failures'!$B$9:$D$9</c:f>
              <c:strCache>
                <c:ptCount val="1"/>
                <c:pt idx="0">
                  <c:v>LDGV</c:v>
                </c:pt>
              </c:strCache>
            </c:strRef>
          </c:tx>
          <c:cat>
            <c:numRef>
              <c:f>'(2)(xxiii) Not Ready Failures'!$A$11:$A$26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'(2)(xxiii) Not Ready Failures'!$D$11:$D$26</c:f>
              <c:numCache>
                <c:formatCode>0.0%</c:formatCode>
                <c:ptCount val="16"/>
                <c:pt idx="0">
                  <c:v>0.10032862942199884</c:v>
                </c:pt>
                <c:pt idx="1">
                  <c:v>8.7643205574912897E-2</c:v>
                </c:pt>
                <c:pt idx="2">
                  <c:v>7.4479984512465319E-2</c:v>
                </c:pt>
                <c:pt idx="3">
                  <c:v>5.689040605020463E-2</c:v>
                </c:pt>
                <c:pt idx="4">
                  <c:v>4.9455874615789326E-2</c:v>
                </c:pt>
                <c:pt idx="5">
                  <c:v>4.2023842749491648E-2</c:v>
                </c:pt>
                <c:pt idx="6">
                  <c:v>3.3034820605755959E-2</c:v>
                </c:pt>
                <c:pt idx="7">
                  <c:v>2.8569479883812365E-2</c:v>
                </c:pt>
                <c:pt idx="8">
                  <c:v>2.416289925386849E-2</c:v>
                </c:pt>
                <c:pt idx="9">
                  <c:v>2.1165946578976969E-2</c:v>
                </c:pt>
                <c:pt idx="10">
                  <c:v>1.7631864167491778E-2</c:v>
                </c:pt>
                <c:pt idx="11">
                  <c:v>2.0474635552580164E-2</c:v>
                </c:pt>
                <c:pt idx="12">
                  <c:v>1.1218655615649364E-2</c:v>
                </c:pt>
                <c:pt idx="13">
                  <c:v>8.6178511347785227E-3</c:v>
                </c:pt>
                <c:pt idx="14">
                  <c:v>2.1003808590067497E-2</c:v>
                </c:pt>
                <c:pt idx="15">
                  <c:v>0.12103746397694524</c:v>
                </c:pt>
              </c:numCache>
            </c:numRef>
          </c:val>
          <c:smooth val="0"/>
          <c:extLst>
            <c:ext xmlns:c16="http://schemas.microsoft.com/office/drawing/2014/chart" uri="{C3380CC4-5D6E-409C-BE32-E72D297353CC}">
              <c16:uniqueId val="{00000004-FC4C-4120-9F5D-84607E6F191C}"/>
            </c:ext>
          </c:extLst>
        </c:ser>
        <c:ser>
          <c:idx val="1"/>
          <c:order val="1"/>
          <c:tx>
            <c:strRef>
              <c:f>'(2)(xxiii) Not Ready Failures'!$E$9:$G$9</c:f>
              <c:strCache>
                <c:ptCount val="1"/>
                <c:pt idx="0">
                  <c:v>MDGV</c:v>
                </c:pt>
              </c:strCache>
            </c:strRef>
          </c:tx>
          <c:val>
            <c:numRef>
              <c:f>'(2)(xxiii) Not Ready Failures'!$G$11:$G$26</c:f>
              <c:numCache>
                <c:formatCode>0.0%</c:formatCode>
                <c:ptCount val="16"/>
                <c:pt idx="4">
                  <c:v>9.4374767167515208E-2</c:v>
                </c:pt>
                <c:pt idx="5">
                  <c:v>0.11300253531329228</c:v>
                </c:pt>
                <c:pt idx="6">
                  <c:v>9.5000000000000001E-2</c:v>
                </c:pt>
                <c:pt idx="7">
                  <c:v>7.8077741682536131E-2</c:v>
                </c:pt>
                <c:pt idx="8">
                  <c:v>6.7424161217708223E-2</c:v>
                </c:pt>
                <c:pt idx="9">
                  <c:v>5.7949308755760369E-2</c:v>
                </c:pt>
                <c:pt idx="10">
                  <c:v>4.4790747819268839E-2</c:v>
                </c:pt>
                <c:pt idx="11">
                  <c:v>3.4423076923076924E-2</c:v>
                </c:pt>
                <c:pt idx="12">
                  <c:v>2.0466732119930518E-2</c:v>
                </c:pt>
                <c:pt idx="13">
                  <c:v>1.3391944387650788E-2</c:v>
                </c:pt>
                <c:pt idx="14">
                  <c:v>3.2028469750889681E-2</c:v>
                </c:pt>
                <c:pt idx="15">
                  <c:v>0.125</c:v>
                </c:pt>
              </c:numCache>
            </c:numRef>
          </c:val>
          <c:smooth val="0"/>
          <c:extLst>
            <c:ext xmlns:c16="http://schemas.microsoft.com/office/drawing/2014/chart" uri="{C3380CC4-5D6E-409C-BE32-E72D297353CC}">
              <c16:uniqueId val="{00000005-FC4C-4120-9F5D-84607E6F191C}"/>
            </c:ext>
          </c:extLst>
        </c:ser>
        <c:ser>
          <c:idx val="2"/>
          <c:order val="2"/>
          <c:tx>
            <c:strRef>
              <c:f>'(2)(xxiii) Not Ready Failures'!$H$9:$J$9</c:f>
              <c:strCache>
                <c:ptCount val="1"/>
                <c:pt idx="0">
                  <c:v>LDDV</c:v>
                </c:pt>
              </c:strCache>
            </c:strRef>
          </c:tx>
          <c:val>
            <c:numRef>
              <c:f>'(2)(xxiii) Not Ready Failures'!$J$11:$J$26</c:f>
              <c:numCache>
                <c:formatCode>0.0%</c:formatCode>
                <c:ptCount val="16"/>
                <c:pt idx="0">
                  <c:v>3.875968992248062E-2</c:v>
                </c:pt>
                <c:pt idx="1">
                  <c:v>1.6260162601626018E-2</c:v>
                </c:pt>
                <c:pt idx="2">
                  <c:v>1.6260162601626018E-2</c:v>
                </c:pt>
                <c:pt idx="3">
                  <c:v>3.3707865168539325E-2</c:v>
                </c:pt>
                <c:pt idx="4">
                  <c:v>5.5555555555555552E-2</c:v>
                </c:pt>
                <c:pt idx="5">
                  <c:v>0.15228426395939088</c:v>
                </c:pt>
                <c:pt idx="6">
                  <c:v>0.18428184281842819</c:v>
                </c:pt>
                <c:pt idx="7">
                  <c:v>0.19760479041916168</c:v>
                </c:pt>
                <c:pt idx="8">
                  <c:v>0.11778029445073612</c:v>
                </c:pt>
                <c:pt idx="9">
                  <c:v>0.11894736842105263</c:v>
                </c:pt>
                <c:pt idx="10">
                  <c:v>7.9841897233201578E-2</c:v>
                </c:pt>
                <c:pt idx="11">
                  <c:v>7.6983813659692063E-2</c:v>
                </c:pt>
                <c:pt idx="12">
                  <c:v>8.5526315789473686E-2</c:v>
                </c:pt>
                <c:pt idx="13">
                  <c:v>5.8823529411764705E-2</c:v>
                </c:pt>
                <c:pt idx="14">
                  <c:v>0.13953488372093023</c:v>
                </c:pt>
              </c:numCache>
            </c:numRef>
          </c:val>
          <c:smooth val="0"/>
          <c:extLst>
            <c:ext xmlns:c16="http://schemas.microsoft.com/office/drawing/2014/chart" uri="{C3380CC4-5D6E-409C-BE32-E72D297353CC}">
              <c16:uniqueId val="{00000006-FC4C-4120-9F5D-84607E6F191C}"/>
            </c:ext>
          </c:extLst>
        </c:ser>
        <c:ser>
          <c:idx val="3"/>
          <c:order val="3"/>
          <c:tx>
            <c:strRef>
              <c:f>'(2)(xxiii) Not Ready Failures'!$K$9:$M$9</c:f>
              <c:strCache>
                <c:ptCount val="1"/>
                <c:pt idx="0">
                  <c:v>MDDV</c:v>
                </c:pt>
              </c:strCache>
            </c:strRef>
          </c:tx>
          <c:val>
            <c:numRef>
              <c:f>'(2)(xxiii) Not Ready Failures'!$M$11:$M$26</c:f>
              <c:numCache>
                <c:formatCode>0.0%</c:formatCode>
                <c:ptCount val="16"/>
                <c:pt idx="3">
                  <c:v>2.8977871443624868E-2</c:v>
                </c:pt>
                <c:pt idx="4">
                  <c:v>9.7190234914785817E-2</c:v>
                </c:pt>
                <c:pt idx="5">
                  <c:v>5.6694813027744269E-2</c:v>
                </c:pt>
                <c:pt idx="6">
                  <c:v>0.10427135678391959</c:v>
                </c:pt>
                <c:pt idx="7">
                  <c:v>0.18690744920993227</c:v>
                </c:pt>
                <c:pt idx="8">
                  <c:v>0.19341974077766699</c:v>
                </c:pt>
                <c:pt idx="9">
                  <c:v>0.14825097168239867</c:v>
                </c:pt>
                <c:pt idx="10">
                  <c:v>0.16468682505399568</c:v>
                </c:pt>
                <c:pt idx="11">
                  <c:v>0.11066017316017317</c:v>
                </c:pt>
                <c:pt idx="12">
                  <c:v>6.504297994269341E-2</c:v>
                </c:pt>
                <c:pt idx="13">
                  <c:v>4.8204623708804725E-2</c:v>
                </c:pt>
                <c:pt idx="14">
                  <c:v>9.4017094017094016E-2</c:v>
                </c:pt>
                <c:pt idx="15">
                  <c:v>0.77777777777777779</c:v>
                </c:pt>
              </c:numCache>
            </c:numRef>
          </c:val>
          <c:smooth val="0"/>
          <c:extLst>
            <c:ext xmlns:c16="http://schemas.microsoft.com/office/drawing/2014/chart" uri="{C3380CC4-5D6E-409C-BE32-E72D297353CC}">
              <c16:uniqueId val="{00000007-FC4C-4120-9F5D-84607E6F191C}"/>
            </c:ext>
          </c:extLst>
        </c:ser>
        <c:dLbls>
          <c:showLegendKey val="0"/>
          <c:showVal val="0"/>
          <c:showCatName val="0"/>
          <c:showSerName val="0"/>
          <c:showPercent val="0"/>
          <c:showBubbleSize val="0"/>
        </c:dLbls>
        <c:marker val="1"/>
        <c:smooth val="0"/>
        <c:axId val="257777664"/>
        <c:axId val="257779584"/>
      </c:lineChart>
      <c:catAx>
        <c:axId val="257777664"/>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254720968867652"/>
              <c:y val="0.921876640419947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57779584"/>
        <c:crosses val="autoZero"/>
        <c:auto val="1"/>
        <c:lblAlgn val="ctr"/>
        <c:lblOffset val="100"/>
        <c:tickLblSkip val="1"/>
        <c:tickMarkSkip val="1"/>
        <c:noMultiLvlLbl val="0"/>
      </c:catAx>
      <c:valAx>
        <c:axId val="25777958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Not Ready (%)</a:t>
                </a:r>
              </a:p>
            </c:rich>
          </c:tx>
          <c:layout>
            <c:manualLayout>
              <c:xMode val="edge"/>
              <c:yMode val="edge"/>
              <c:x val="2.3408239700374592E-2"/>
              <c:y val="0.404514617964424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57777664"/>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ayout>
        <c:manualLayout>
          <c:xMode val="edge"/>
          <c:yMode val="edge"/>
          <c:x val="0.76261173512971558"/>
          <c:y val="6.1436996051169278E-2"/>
          <c:w val="0.19700781960433522"/>
          <c:h val="8.4682623458511658E-2"/>
        </c:manualLayout>
      </c:layout>
      <c:overlay val="0"/>
      <c:spPr>
        <a:ln>
          <a:solidFill>
            <a:srgbClr val="000000"/>
          </a:solidFill>
        </a:ln>
      </c:sp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OBDII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087"/>
          <c:y val="2.8619422572178491E-2"/>
        </c:manualLayout>
      </c:layout>
      <c:overlay val="0"/>
      <c:spPr>
        <a:noFill/>
        <a:ln w="25400">
          <a:noFill/>
        </a:ln>
      </c:spPr>
    </c:title>
    <c:autoTitleDeleted val="0"/>
    <c:plotArea>
      <c:layout>
        <c:manualLayout>
          <c:layoutTarget val="inner"/>
          <c:xMode val="edge"/>
          <c:yMode val="edge"/>
          <c:x val="0.10477183730095818"/>
          <c:y val="0.1565659139670075"/>
          <c:w val="0.8008302811518786"/>
          <c:h val="0.68855332056456586"/>
        </c:manualLayout>
      </c:layout>
      <c:lineChart>
        <c:grouping val="standard"/>
        <c:varyColors val="0"/>
        <c:ser>
          <c:idx val="0"/>
          <c:order val="0"/>
          <c:tx>
            <c:strRef>
              <c:f>'(2)(xxiii) Not Ready Turnaways'!$B$9:$D$9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'(2)(xxiii) Not Ready Failures'!$A$11:$A$26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'(2)(xxiii) Not Ready Turnaways'!$B$11:$B$26</c:f>
              <c:numCache>
                <c:formatCode>#,##0</c:formatCode>
                <c:ptCount val="16"/>
                <c:pt idx="0">
                  <c:v>3253</c:v>
                </c:pt>
                <c:pt idx="1">
                  <c:v>3139</c:v>
                </c:pt>
                <c:pt idx="2">
                  <c:v>2605</c:v>
                </c:pt>
                <c:pt idx="3">
                  <c:v>2020</c:v>
                </c:pt>
                <c:pt idx="4">
                  <c:v>1876</c:v>
                </c:pt>
                <c:pt idx="5">
                  <c:v>1369</c:v>
                </c:pt>
                <c:pt idx="6">
                  <c:v>1247</c:v>
                </c:pt>
                <c:pt idx="7">
                  <c:v>1120</c:v>
                </c:pt>
                <c:pt idx="8">
                  <c:v>984</c:v>
                </c:pt>
                <c:pt idx="9">
                  <c:v>984</c:v>
                </c:pt>
                <c:pt idx="10">
                  <c:v>758</c:v>
                </c:pt>
                <c:pt idx="11">
                  <c:v>732</c:v>
                </c:pt>
                <c:pt idx="12">
                  <c:v>411</c:v>
                </c:pt>
                <c:pt idx="13">
                  <c:v>306</c:v>
                </c:pt>
                <c:pt idx="14">
                  <c:v>121</c:v>
                </c:pt>
                <c:pt idx="15">
                  <c:v>18</c:v>
                </c:pt>
              </c:numCache>
            </c:numRef>
          </c:val>
          <c:smooth val="0"/>
          <c:extLst>
            <c:ext xmlns:c16="http://schemas.microsoft.com/office/drawing/2014/chart" uri="{C3380CC4-5D6E-409C-BE32-E72D297353CC}">
              <c16:uniqueId val="{00000000-531C-4049-B851-325426E9213F}"/>
            </c:ext>
          </c:extLst>
        </c:ser>
        <c:ser>
          <c:idx val="1"/>
          <c:order val="1"/>
          <c:tx>
            <c:strRef>
              <c:f>'(2)(xxiii) Not Ready Failures'!#REF!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cat>
            <c:numRef>
              <c:f>'(2)(xxiii) Not Ready Failures'!$A$11:$A$26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'(2)(xxiii) Not Ready Turnaways'!#REF!</c:f>
              <c:numCache>
                <c:formatCode>General</c:formatCode>
                <c:ptCount val="1"/>
                <c:pt idx="0">
                  <c:v>1</c:v>
                </c:pt>
              </c:numCache>
            </c:numRef>
          </c:val>
          <c:smooth val="0"/>
          <c:extLst>
            <c:ext xmlns:c16="http://schemas.microsoft.com/office/drawing/2014/chart" uri="{C3380CC4-5D6E-409C-BE32-E72D297353CC}">
              <c16:uniqueId val="{00000001-531C-4049-B851-325426E9213F}"/>
            </c:ext>
          </c:extLst>
        </c:ser>
        <c:ser>
          <c:idx val="2"/>
          <c:order val="2"/>
          <c:tx>
            <c:strRef>
              <c:f>'(2)(xxiii) Not Ready Turnaways'!$E$9:$G$9</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'(2)(xxiii) Not Ready Failures'!$A$11:$A$26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'(2)(xxiii) Not Ready Turnaways'!$E$11:$E$26</c:f>
              <c:numCache>
                <c:formatCode>#,##0</c:formatCode>
                <c:ptCount val="16"/>
                <c:pt idx="4">
                  <c:v>126</c:v>
                </c:pt>
                <c:pt idx="5">
                  <c:v>151</c:v>
                </c:pt>
                <c:pt idx="6">
                  <c:v>95</c:v>
                </c:pt>
                <c:pt idx="7">
                  <c:v>160</c:v>
                </c:pt>
                <c:pt idx="8">
                  <c:v>139</c:v>
                </c:pt>
                <c:pt idx="9">
                  <c:v>96</c:v>
                </c:pt>
                <c:pt idx="10">
                  <c:v>82</c:v>
                </c:pt>
                <c:pt idx="11">
                  <c:v>73</c:v>
                </c:pt>
                <c:pt idx="12">
                  <c:v>35</c:v>
                </c:pt>
                <c:pt idx="13">
                  <c:v>17</c:v>
                </c:pt>
                <c:pt idx="14">
                  <c:v>2</c:v>
                </c:pt>
                <c:pt idx="15">
                  <c:v>0</c:v>
                </c:pt>
              </c:numCache>
            </c:numRef>
          </c:val>
          <c:smooth val="0"/>
          <c:extLst>
            <c:ext xmlns:c16="http://schemas.microsoft.com/office/drawing/2014/chart" uri="{C3380CC4-5D6E-409C-BE32-E72D297353CC}">
              <c16:uniqueId val="{00000002-531C-4049-B851-325426E9213F}"/>
            </c:ext>
          </c:extLst>
        </c:ser>
        <c:ser>
          <c:idx val="3"/>
          <c:order val="3"/>
          <c:tx>
            <c:strRef>
              <c:f>'(2)(xxiii) Not Ready Turnaways'!$K$9:$M$9</c:f>
              <c:strCache>
                <c:ptCount val="1"/>
                <c:pt idx="0">
                  <c:v>MDDV</c:v>
                </c:pt>
              </c:strCache>
            </c:strRef>
          </c:tx>
          <c:val>
            <c:numRef>
              <c:f>'(2)(xxiii) Not Ready Turnaways'!$K$11:$K$26</c:f>
              <c:numCache>
                <c:formatCode>#,##0</c:formatCode>
                <c:ptCount val="16"/>
                <c:pt idx="3">
                  <c:v>14</c:v>
                </c:pt>
                <c:pt idx="4">
                  <c:v>77</c:v>
                </c:pt>
                <c:pt idx="5">
                  <c:v>10</c:v>
                </c:pt>
                <c:pt idx="6">
                  <c:v>34</c:v>
                </c:pt>
                <c:pt idx="7">
                  <c:v>165</c:v>
                </c:pt>
                <c:pt idx="8">
                  <c:v>181</c:v>
                </c:pt>
                <c:pt idx="9">
                  <c:v>115</c:v>
                </c:pt>
                <c:pt idx="10">
                  <c:v>138</c:v>
                </c:pt>
                <c:pt idx="11">
                  <c:v>165</c:v>
                </c:pt>
                <c:pt idx="12">
                  <c:v>98</c:v>
                </c:pt>
                <c:pt idx="13">
                  <c:v>29</c:v>
                </c:pt>
                <c:pt idx="14">
                  <c:v>11</c:v>
                </c:pt>
                <c:pt idx="15">
                  <c:v>1</c:v>
                </c:pt>
              </c:numCache>
            </c:numRef>
          </c:val>
          <c:smooth val="0"/>
          <c:extLst>
            <c:ext xmlns:c16="http://schemas.microsoft.com/office/drawing/2014/chart" uri="{C3380CC4-5D6E-409C-BE32-E72D297353CC}">
              <c16:uniqueId val="{00000003-531C-4049-B851-325426E9213F}"/>
            </c:ext>
          </c:extLst>
        </c:ser>
        <c:dLbls>
          <c:showLegendKey val="0"/>
          <c:showVal val="0"/>
          <c:showCatName val="0"/>
          <c:showSerName val="0"/>
          <c:showPercent val="0"/>
          <c:showBubbleSize val="0"/>
        </c:dLbls>
        <c:marker val="1"/>
        <c:smooth val="0"/>
        <c:axId val="257850368"/>
        <c:axId val="257856640"/>
      </c:lineChart>
      <c:catAx>
        <c:axId val="257850368"/>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257856640"/>
        <c:crosses val="autoZero"/>
        <c:auto val="1"/>
        <c:lblAlgn val="ctr"/>
        <c:lblOffset val="100"/>
        <c:tickLblSkip val="1"/>
        <c:tickMarkSkip val="1"/>
        <c:noMultiLvlLbl val="0"/>
      </c:catAx>
      <c:valAx>
        <c:axId val="257856640"/>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257850368"/>
        <c:crosses val="autoZero"/>
        <c:crossBetween val="midCat"/>
      </c:valAx>
      <c:spPr>
        <a:noFill/>
        <a:ln w="12700">
          <a:solidFill>
            <a:srgbClr val="808080"/>
          </a:solidFill>
          <a:prstDash val="solid"/>
        </a:ln>
      </c:spPr>
    </c:plotArea>
    <c:legend>
      <c:legendPos val="r"/>
      <c:layout>
        <c:manualLayout>
          <c:xMode val="edge"/>
          <c:yMode val="edge"/>
          <c:x val="0.76867256146295837"/>
          <c:y val="0.25925975354775571"/>
          <c:w val="7.8962536023055904E-2"/>
          <c:h val="0.15960478668979991"/>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'(2)(xxiii) Not Ready Turnaways'!$B$9:$D$9</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'(2)(xxiii) Not Ready Turnaways'!$A$11:$A$26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'(2)(xxiii) Not Ready Turnaways'!$D$11:$D$26</c:f>
              <c:numCache>
                <c:formatCode>0.0%</c:formatCode>
                <c:ptCount val="16"/>
                <c:pt idx="0">
                  <c:v>0.15137977569919495</c:v>
                </c:pt>
                <c:pt idx="1">
                  <c:v>0.14270776504819058</c:v>
                </c:pt>
                <c:pt idx="2">
                  <c:v>0.13189873417721518</c:v>
                </c:pt>
                <c:pt idx="3">
                  <c:v>0.1159054395226073</c:v>
                </c:pt>
                <c:pt idx="4">
                  <c:v>0.12001023541453429</c:v>
                </c:pt>
                <c:pt idx="5">
                  <c:v>0.12560785393155335</c:v>
                </c:pt>
                <c:pt idx="6">
                  <c:v>0.11333272743797146</c:v>
                </c:pt>
                <c:pt idx="7">
                  <c:v>0.10646387832699619</c:v>
                </c:pt>
                <c:pt idx="8">
                  <c:v>0.1019266625233064</c:v>
                </c:pt>
                <c:pt idx="9">
                  <c:v>0.10811998681463575</c:v>
                </c:pt>
                <c:pt idx="10">
                  <c:v>9.7142124823785717E-2</c:v>
                </c:pt>
                <c:pt idx="11">
                  <c:v>8.1117021276595744E-2</c:v>
                </c:pt>
                <c:pt idx="12">
                  <c:v>8.1725989262278781E-2</c:v>
                </c:pt>
                <c:pt idx="13">
                  <c:v>8.7578706353749286E-2</c:v>
                </c:pt>
                <c:pt idx="14">
                  <c:v>0.11090742438130156</c:v>
                </c:pt>
                <c:pt idx="15">
                  <c:v>0.34615384615384615</c:v>
                </c:pt>
              </c:numCache>
            </c:numRef>
          </c:val>
          <c:smooth val="0"/>
          <c:extLst>
            <c:ext xmlns:c16="http://schemas.microsoft.com/office/drawing/2014/chart" uri="{C3380CC4-5D6E-409C-BE32-E72D297353CC}">
              <c16:uniqueId val="{00000000-0E45-4FB3-B578-2B45B1F77822}"/>
            </c:ext>
          </c:extLst>
        </c:ser>
        <c:ser>
          <c:idx val="1"/>
          <c:order val="1"/>
          <c:tx>
            <c:strRef>
              <c:f>'(2)(xxiii) Not Ready Turnaways'!#REF!</c:f>
              <c:strCache>
                <c:ptCount val="1"/>
                <c:pt idx="0">
                  <c:v>#REF!</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'(2)(xxiii) Not Ready Turnaways'!#REF!</c:f>
              <c:numCache>
                <c:formatCode>General</c:formatCode>
                <c:ptCount val="1"/>
                <c:pt idx="0">
                  <c:v>1</c:v>
                </c:pt>
              </c:numCache>
            </c:numRef>
          </c:val>
          <c:smooth val="0"/>
          <c:extLst>
            <c:ext xmlns:c16="http://schemas.microsoft.com/office/drawing/2014/chart" uri="{C3380CC4-5D6E-409C-BE32-E72D297353CC}">
              <c16:uniqueId val="{00000001-0E45-4FB3-B578-2B45B1F77822}"/>
            </c:ext>
          </c:extLst>
        </c:ser>
        <c:ser>
          <c:idx val="3"/>
          <c:order val="2"/>
          <c:tx>
            <c:strRef>
              <c:f>'(2)(xxiii) Not Ready Turnaways'!$E$9:$G$9</c:f>
              <c:strCache>
                <c:ptCount val="1"/>
                <c:pt idx="0">
                  <c:v>MDGV</c:v>
                </c:pt>
              </c:strCache>
            </c:strRef>
          </c:tx>
          <c:val>
            <c:numRef>
              <c:f>'(2)(xxiii) Not Ready Turnaways'!$G$11:$G$26</c:f>
              <c:numCache>
                <c:formatCode>0.0%</c:formatCode>
                <c:ptCount val="16"/>
                <c:pt idx="4">
                  <c:v>0.10899653979238755</c:v>
                </c:pt>
                <c:pt idx="5">
                  <c:v>0.17062146892655367</c:v>
                </c:pt>
                <c:pt idx="6">
                  <c:v>0.1366906474820144</c:v>
                </c:pt>
                <c:pt idx="7">
                  <c:v>0.15841584158415842</c:v>
                </c:pt>
                <c:pt idx="8">
                  <c:v>0.16032295271049596</c:v>
                </c:pt>
                <c:pt idx="9">
                  <c:v>0.14328358208955225</c:v>
                </c:pt>
                <c:pt idx="10">
                  <c:v>0.13945578231292516</c:v>
                </c:pt>
                <c:pt idx="11">
                  <c:v>0.10473457675753228</c:v>
                </c:pt>
                <c:pt idx="12">
                  <c:v>9.8314606741573038E-2</c:v>
                </c:pt>
                <c:pt idx="13">
                  <c:v>0.10759493670886076</c:v>
                </c:pt>
                <c:pt idx="14">
                  <c:v>6.4516129032258063E-2</c:v>
                </c:pt>
                <c:pt idx="15">
                  <c:v>0</c:v>
                </c:pt>
              </c:numCache>
            </c:numRef>
          </c:val>
          <c:smooth val="0"/>
          <c:extLst>
            <c:ext xmlns:c16="http://schemas.microsoft.com/office/drawing/2014/chart" uri="{C3380CC4-5D6E-409C-BE32-E72D297353CC}">
              <c16:uniqueId val="{00000002-0E45-4FB3-B578-2B45B1F77822}"/>
            </c:ext>
          </c:extLst>
        </c:ser>
        <c:ser>
          <c:idx val="2"/>
          <c:order val="3"/>
          <c:tx>
            <c:strRef>
              <c:f>'(2)(xxiii) Not Ready Turnaways'!$K$9:$M$9</c:f>
              <c:strCache>
                <c:ptCount val="1"/>
                <c:pt idx="0">
                  <c:v>MDDV</c:v>
                </c:pt>
              </c:strCache>
            </c:strRef>
          </c:tx>
          <c:val>
            <c:numRef>
              <c:f>'(2)(xxiii) Not Ready Turnaways'!$M$11:$M$26</c:f>
              <c:numCache>
                <c:formatCode>0.0%</c:formatCode>
                <c:ptCount val="16"/>
                <c:pt idx="3">
                  <c:v>6.2780269058295965E-2</c:v>
                </c:pt>
                <c:pt idx="4">
                  <c:v>0.22781065088757396</c:v>
                </c:pt>
                <c:pt idx="5">
                  <c:v>8.9285714285714288E-2</c:v>
                </c:pt>
                <c:pt idx="6">
                  <c:v>0.28333333333333333</c:v>
                </c:pt>
                <c:pt idx="7">
                  <c:v>0.25345622119815669</c:v>
                </c:pt>
                <c:pt idx="8">
                  <c:v>0.28369905956112851</c:v>
                </c:pt>
                <c:pt idx="9">
                  <c:v>0.28048780487804881</c:v>
                </c:pt>
                <c:pt idx="10">
                  <c:v>0.30065359477124182</c:v>
                </c:pt>
                <c:pt idx="11">
                  <c:v>0.26315789473684209</c:v>
                </c:pt>
                <c:pt idx="12">
                  <c:v>0.3141025641025641</c:v>
                </c:pt>
                <c:pt idx="13">
                  <c:v>0.23015873015873015</c:v>
                </c:pt>
                <c:pt idx="14">
                  <c:v>0.52380952380952384</c:v>
                </c:pt>
                <c:pt idx="15">
                  <c:v>0.25</c:v>
                </c:pt>
              </c:numCache>
            </c:numRef>
          </c:val>
          <c:smooth val="0"/>
          <c:extLst>
            <c:ext xmlns:c16="http://schemas.microsoft.com/office/drawing/2014/chart" uri="{C3380CC4-5D6E-409C-BE32-E72D297353CC}">
              <c16:uniqueId val="{00000003-0E45-4FB3-B578-2B45B1F77822}"/>
            </c:ext>
          </c:extLst>
        </c:ser>
        <c:dLbls>
          <c:showLegendKey val="0"/>
          <c:showVal val="0"/>
          <c:showCatName val="0"/>
          <c:showSerName val="0"/>
          <c:showPercent val="0"/>
          <c:showBubbleSize val="0"/>
        </c:dLbls>
        <c:marker val="1"/>
        <c:smooth val="0"/>
        <c:axId val="268464128"/>
        <c:axId val="268466048"/>
      </c:lineChart>
      <c:catAx>
        <c:axId val="268464128"/>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54"/>
              <c:y val="0.91972221088944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268466048"/>
        <c:crosses val="autoZero"/>
        <c:auto val="1"/>
        <c:lblAlgn val="ctr"/>
        <c:lblOffset val="100"/>
        <c:tickLblSkip val="1"/>
        <c:tickMarkSkip val="1"/>
        <c:noMultiLvlLbl val="0"/>
      </c:catAx>
      <c:valAx>
        <c:axId val="268466048"/>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1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268464128"/>
        <c:crosses val="autoZero"/>
        <c:crossBetween val="between"/>
      </c:valAx>
      <c:spPr>
        <a:noFill/>
        <a:ln w="12700">
          <a:solidFill>
            <a:srgbClr val="808080"/>
          </a:solidFill>
          <a:prstDash val="solid"/>
        </a:ln>
      </c:spPr>
    </c:plotArea>
    <c:legend>
      <c:legendPos val="r"/>
      <c:layout>
        <c:manualLayout>
          <c:xMode val="edge"/>
          <c:yMode val="edge"/>
          <c:x val="0.71463538239276281"/>
          <c:y val="0.20341452137135721"/>
          <c:w val="8.0691642651297538E-2"/>
          <c:h val="0.1675256914129265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104"/>
          <c:y val="2.8619422572178491E-2"/>
        </c:manualLayout>
      </c:layout>
      <c:overlay val="0"/>
      <c:spPr>
        <a:noFill/>
        <a:ln w="25400">
          <a:noFill/>
        </a:ln>
      </c:spPr>
    </c:title>
    <c:autoTitleDeleted val="0"/>
    <c:plotArea>
      <c:layout>
        <c:manualLayout>
          <c:layoutTarget val="inner"/>
          <c:xMode val="edge"/>
          <c:yMode val="edge"/>
          <c:x val="0.10477183730095818"/>
          <c:y val="0.15656591396700756"/>
          <c:w val="0.8008302811518786"/>
          <c:h val="0.68855332056456586"/>
        </c:manualLayout>
      </c:layout>
      <c:lineChart>
        <c:grouping val="standard"/>
        <c:varyColors val="0"/>
        <c:ser>
          <c:idx val="0"/>
          <c:order val="0"/>
          <c:tx>
            <c:strRef>
              <c:f>'(2)(xxiii) Not Ready Turnaways'!$B$9:$D$9</c:f>
              <c:strCache>
                <c:ptCount val="1"/>
                <c:pt idx="0">
                  <c:v>LDGV</c:v>
                </c:pt>
              </c:strCache>
            </c:strRef>
          </c:tx>
          <c:cat>
            <c:numRef>
              <c:f>'(2)(xxiii) Not Ready Turnaways'!$A$11:$A$26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'(2)(xxiii) Not Ready Turnaways'!$B$11:$B$26</c:f>
              <c:numCache>
                <c:formatCode>#,##0</c:formatCode>
                <c:ptCount val="16"/>
                <c:pt idx="0">
                  <c:v>3253</c:v>
                </c:pt>
                <c:pt idx="1">
                  <c:v>3139</c:v>
                </c:pt>
                <c:pt idx="2">
                  <c:v>2605</c:v>
                </c:pt>
                <c:pt idx="3">
                  <c:v>2020</c:v>
                </c:pt>
                <c:pt idx="4">
                  <c:v>1876</c:v>
                </c:pt>
                <c:pt idx="5">
                  <c:v>1369</c:v>
                </c:pt>
                <c:pt idx="6">
                  <c:v>1247</c:v>
                </c:pt>
                <c:pt idx="7">
                  <c:v>1120</c:v>
                </c:pt>
                <c:pt idx="8">
                  <c:v>984</c:v>
                </c:pt>
                <c:pt idx="9">
                  <c:v>984</c:v>
                </c:pt>
                <c:pt idx="10">
                  <c:v>758</c:v>
                </c:pt>
                <c:pt idx="11">
                  <c:v>732</c:v>
                </c:pt>
                <c:pt idx="12">
                  <c:v>411</c:v>
                </c:pt>
                <c:pt idx="13">
                  <c:v>306</c:v>
                </c:pt>
                <c:pt idx="14">
                  <c:v>121</c:v>
                </c:pt>
                <c:pt idx="15">
                  <c:v>18</c:v>
                </c:pt>
              </c:numCache>
            </c:numRef>
          </c:val>
          <c:smooth val="0"/>
          <c:extLst>
            <c:ext xmlns:c16="http://schemas.microsoft.com/office/drawing/2014/chart" uri="{C3380CC4-5D6E-409C-BE32-E72D297353CC}">
              <c16:uniqueId val="{00000000-825F-46F5-B28C-A18E30580056}"/>
            </c:ext>
          </c:extLst>
        </c:ser>
        <c:ser>
          <c:idx val="1"/>
          <c:order val="1"/>
          <c:tx>
            <c:strRef>
              <c:f>'(2)(xxiii) Not Ready Turnaways'!$E$9:$G$9</c:f>
              <c:strCache>
                <c:ptCount val="1"/>
                <c:pt idx="0">
                  <c:v>MDGV</c:v>
                </c:pt>
              </c:strCache>
            </c:strRef>
          </c:tx>
          <c:cat>
            <c:numRef>
              <c:f>'(2)(xxiii) Not Ready Turnaways'!$A$11:$A$26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'(2)(xxiii) Not Ready Turnaways'!$E$11:$E$26</c:f>
              <c:numCache>
                <c:formatCode>#,##0</c:formatCode>
                <c:ptCount val="16"/>
                <c:pt idx="4">
                  <c:v>126</c:v>
                </c:pt>
                <c:pt idx="5">
                  <c:v>151</c:v>
                </c:pt>
                <c:pt idx="6">
                  <c:v>95</c:v>
                </c:pt>
                <c:pt idx="7">
                  <c:v>160</c:v>
                </c:pt>
                <c:pt idx="8">
                  <c:v>139</c:v>
                </c:pt>
                <c:pt idx="9">
                  <c:v>96</c:v>
                </c:pt>
                <c:pt idx="10">
                  <c:v>82</c:v>
                </c:pt>
                <c:pt idx="11">
                  <c:v>73</c:v>
                </c:pt>
                <c:pt idx="12">
                  <c:v>35</c:v>
                </c:pt>
                <c:pt idx="13">
                  <c:v>17</c:v>
                </c:pt>
                <c:pt idx="14">
                  <c:v>2</c:v>
                </c:pt>
                <c:pt idx="15">
                  <c:v>0</c:v>
                </c:pt>
              </c:numCache>
            </c:numRef>
          </c:val>
          <c:smooth val="0"/>
          <c:extLst>
            <c:ext xmlns:c16="http://schemas.microsoft.com/office/drawing/2014/chart" uri="{C3380CC4-5D6E-409C-BE32-E72D297353CC}">
              <c16:uniqueId val="{00000001-825F-46F5-B28C-A18E30580056}"/>
            </c:ext>
          </c:extLst>
        </c:ser>
        <c:ser>
          <c:idx val="2"/>
          <c:order val="2"/>
          <c:tx>
            <c:strRef>
              <c:f>'(2)(xxiii) Not Ready Turnaways'!$H$9:$J$9</c:f>
              <c:strCache>
                <c:ptCount val="1"/>
                <c:pt idx="0">
                  <c:v>LDDV</c:v>
                </c:pt>
              </c:strCache>
            </c:strRef>
          </c:tx>
          <c:cat>
            <c:numRef>
              <c:f>'(2)(xxiii) Not Ready Turnaways'!$A$11:$A$26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'(2)(xxiii) Not Ready Turnaways'!$H$11:$H$26</c:f>
              <c:numCache>
                <c:formatCode>#,##0</c:formatCode>
                <c:ptCount val="16"/>
                <c:pt idx="0">
                  <c:v>1</c:v>
                </c:pt>
                <c:pt idx="1">
                  <c:v>0</c:v>
                </c:pt>
                <c:pt idx="2">
                  <c:v>1</c:v>
                </c:pt>
                <c:pt idx="3">
                  <c:v>2</c:v>
                </c:pt>
                <c:pt idx="4">
                  <c:v>3</c:v>
                </c:pt>
                <c:pt idx="5">
                  <c:v>11</c:v>
                </c:pt>
                <c:pt idx="6">
                  <c:v>44</c:v>
                </c:pt>
                <c:pt idx="7">
                  <c:v>50</c:v>
                </c:pt>
                <c:pt idx="8">
                  <c:v>30</c:v>
                </c:pt>
                <c:pt idx="9">
                  <c:v>30</c:v>
                </c:pt>
                <c:pt idx="10">
                  <c:v>49</c:v>
                </c:pt>
                <c:pt idx="11">
                  <c:v>37</c:v>
                </c:pt>
                <c:pt idx="12">
                  <c:v>41</c:v>
                </c:pt>
                <c:pt idx="13">
                  <c:v>10</c:v>
                </c:pt>
                <c:pt idx="14">
                  <c:v>5</c:v>
                </c:pt>
              </c:numCache>
            </c:numRef>
          </c:val>
          <c:smooth val="0"/>
          <c:extLst>
            <c:ext xmlns:c16="http://schemas.microsoft.com/office/drawing/2014/chart" uri="{C3380CC4-5D6E-409C-BE32-E72D297353CC}">
              <c16:uniqueId val="{00000002-825F-46F5-B28C-A18E30580056}"/>
            </c:ext>
          </c:extLst>
        </c:ser>
        <c:ser>
          <c:idx val="3"/>
          <c:order val="3"/>
          <c:tx>
            <c:strRef>
              <c:f>'(2)(xxiii) Not Ready Turnaways'!$K$9:$M$9</c:f>
              <c:strCache>
                <c:ptCount val="1"/>
                <c:pt idx="0">
                  <c:v>MDDV</c:v>
                </c:pt>
              </c:strCache>
            </c:strRef>
          </c:tx>
          <c:cat>
            <c:numRef>
              <c:f>'(2)(xxiii) Not Ready Turnaways'!$A$11:$A$26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'(2)(xxiii) Not Ready Turnaways'!$K$11:$K$26</c:f>
              <c:numCache>
                <c:formatCode>#,##0</c:formatCode>
                <c:ptCount val="16"/>
                <c:pt idx="3">
                  <c:v>14</c:v>
                </c:pt>
                <c:pt idx="4">
                  <c:v>77</c:v>
                </c:pt>
                <c:pt idx="5">
                  <c:v>10</c:v>
                </c:pt>
                <c:pt idx="6">
                  <c:v>34</c:v>
                </c:pt>
                <c:pt idx="7">
                  <c:v>165</c:v>
                </c:pt>
                <c:pt idx="8">
                  <c:v>181</c:v>
                </c:pt>
                <c:pt idx="9">
                  <c:v>115</c:v>
                </c:pt>
                <c:pt idx="10">
                  <c:v>138</c:v>
                </c:pt>
                <c:pt idx="11">
                  <c:v>165</c:v>
                </c:pt>
                <c:pt idx="12">
                  <c:v>98</c:v>
                </c:pt>
                <c:pt idx="13">
                  <c:v>29</c:v>
                </c:pt>
                <c:pt idx="14">
                  <c:v>11</c:v>
                </c:pt>
                <c:pt idx="15">
                  <c:v>1</c:v>
                </c:pt>
              </c:numCache>
            </c:numRef>
          </c:val>
          <c:smooth val="0"/>
          <c:extLst>
            <c:ext xmlns:c16="http://schemas.microsoft.com/office/drawing/2014/chart" uri="{C3380CC4-5D6E-409C-BE32-E72D297353CC}">
              <c16:uniqueId val="{00000003-825F-46F5-B28C-A18E30580056}"/>
            </c:ext>
          </c:extLst>
        </c:ser>
        <c:dLbls>
          <c:showLegendKey val="0"/>
          <c:showVal val="0"/>
          <c:showCatName val="0"/>
          <c:showSerName val="0"/>
          <c:showPercent val="0"/>
          <c:showBubbleSize val="0"/>
        </c:dLbls>
        <c:marker val="1"/>
        <c:smooth val="0"/>
        <c:axId val="268587776"/>
        <c:axId val="268589696"/>
      </c:lineChart>
      <c:catAx>
        <c:axId val="268587776"/>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268589696"/>
        <c:crosses val="autoZero"/>
        <c:auto val="1"/>
        <c:lblAlgn val="ctr"/>
        <c:lblOffset val="100"/>
        <c:tickLblSkip val="1"/>
        <c:tickMarkSkip val="1"/>
        <c:noMultiLvlLbl val="0"/>
      </c:catAx>
      <c:valAx>
        <c:axId val="268589696"/>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268587776"/>
        <c:crosses val="autoZero"/>
        <c:crossBetween val="midCat"/>
      </c:valAx>
      <c:spPr>
        <a:noFill/>
        <a:ln w="12700">
          <a:solidFill>
            <a:srgbClr val="808080"/>
          </a:solidFill>
          <a:prstDash val="solid"/>
        </a:ln>
      </c:spPr>
    </c:plotArea>
    <c:legend>
      <c:legendPos val="r"/>
      <c:layout>
        <c:manualLayout>
          <c:xMode val="edge"/>
          <c:yMode val="edge"/>
          <c:x val="0.75582072294489622"/>
          <c:y val="4.3238759065478569E-2"/>
          <c:w val="0.17665303483306391"/>
          <c:h val="7.9850551131536676E-2"/>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paperSize="207"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'(2)(xxiii) Not Ready Turnaways'!$B$9:$D$9</c:f>
              <c:strCache>
                <c:ptCount val="1"/>
                <c:pt idx="0">
                  <c:v>LDGV</c:v>
                </c:pt>
              </c:strCache>
            </c:strRef>
          </c:tx>
          <c:cat>
            <c:numRef>
              <c:f>'(2)(xxiii) Not Ready Turnaways'!$A$11:$A$26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'(2)(xxiii) Not Ready Turnaways'!$D$11:$D$26</c:f>
              <c:numCache>
                <c:formatCode>0.0%</c:formatCode>
                <c:ptCount val="16"/>
                <c:pt idx="0">
                  <c:v>0.15137977569919495</c:v>
                </c:pt>
                <c:pt idx="1">
                  <c:v>0.14270776504819058</c:v>
                </c:pt>
                <c:pt idx="2">
                  <c:v>0.13189873417721518</c:v>
                </c:pt>
                <c:pt idx="3">
                  <c:v>0.1159054395226073</c:v>
                </c:pt>
                <c:pt idx="4">
                  <c:v>0.12001023541453429</c:v>
                </c:pt>
                <c:pt idx="5">
                  <c:v>0.12560785393155335</c:v>
                </c:pt>
                <c:pt idx="6">
                  <c:v>0.11333272743797146</c:v>
                </c:pt>
                <c:pt idx="7">
                  <c:v>0.10646387832699619</c:v>
                </c:pt>
                <c:pt idx="8">
                  <c:v>0.1019266625233064</c:v>
                </c:pt>
                <c:pt idx="9">
                  <c:v>0.10811998681463575</c:v>
                </c:pt>
                <c:pt idx="10">
                  <c:v>9.7142124823785717E-2</c:v>
                </c:pt>
                <c:pt idx="11">
                  <c:v>8.1117021276595744E-2</c:v>
                </c:pt>
                <c:pt idx="12">
                  <c:v>8.1725989262278781E-2</c:v>
                </c:pt>
                <c:pt idx="13">
                  <c:v>8.7578706353749286E-2</c:v>
                </c:pt>
                <c:pt idx="14">
                  <c:v>0.11090742438130156</c:v>
                </c:pt>
                <c:pt idx="15">
                  <c:v>0.34615384615384615</c:v>
                </c:pt>
              </c:numCache>
            </c:numRef>
          </c:val>
          <c:smooth val="0"/>
          <c:extLst>
            <c:ext xmlns:c16="http://schemas.microsoft.com/office/drawing/2014/chart" uri="{C3380CC4-5D6E-409C-BE32-E72D297353CC}">
              <c16:uniqueId val="{00000000-F23E-4AD8-9505-078F387C1C54}"/>
            </c:ext>
          </c:extLst>
        </c:ser>
        <c:ser>
          <c:idx val="1"/>
          <c:order val="1"/>
          <c:tx>
            <c:strRef>
              <c:f>'(2)(xxiii) Not Ready Turnaways'!$E$9:$G$9</c:f>
              <c:strCache>
                <c:ptCount val="1"/>
                <c:pt idx="0">
                  <c:v>MDGV</c:v>
                </c:pt>
              </c:strCache>
            </c:strRef>
          </c:tx>
          <c:val>
            <c:numRef>
              <c:f>'(2)(xxiii) Not Ready Turnaways'!$G$11:$G$26</c:f>
              <c:numCache>
                <c:formatCode>0.0%</c:formatCode>
                <c:ptCount val="16"/>
                <c:pt idx="4">
                  <c:v>0.10899653979238755</c:v>
                </c:pt>
                <c:pt idx="5">
                  <c:v>0.17062146892655367</c:v>
                </c:pt>
                <c:pt idx="6">
                  <c:v>0.1366906474820144</c:v>
                </c:pt>
                <c:pt idx="7">
                  <c:v>0.15841584158415842</c:v>
                </c:pt>
                <c:pt idx="8">
                  <c:v>0.16032295271049596</c:v>
                </c:pt>
                <c:pt idx="9">
                  <c:v>0.14328358208955225</c:v>
                </c:pt>
                <c:pt idx="10">
                  <c:v>0.13945578231292516</c:v>
                </c:pt>
                <c:pt idx="11">
                  <c:v>0.10473457675753228</c:v>
                </c:pt>
                <c:pt idx="12">
                  <c:v>9.8314606741573038E-2</c:v>
                </c:pt>
                <c:pt idx="13">
                  <c:v>0.10759493670886076</c:v>
                </c:pt>
                <c:pt idx="14">
                  <c:v>6.4516129032258063E-2</c:v>
                </c:pt>
                <c:pt idx="15">
                  <c:v>0</c:v>
                </c:pt>
              </c:numCache>
            </c:numRef>
          </c:val>
          <c:smooth val="0"/>
          <c:extLst>
            <c:ext xmlns:c16="http://schemas.microsoft.com/office/drawing/2014/chart" uri="{C3380CC4-5D6E-409C-BE32-E72D297353CC}">
              <c16:uniqueId val="{00000001-F23E-4AD8-9505-078F387C1C54}"/>
            </c:ext>
          </c:extLst>
        </c:ser>
        <c:ser>
          <c:idx val="2"/>
          <c:order val="2"/>
          <c:tx>
            <c:strRef>
              <c:f>'(2)(xxiii) Not Ready Turnaways'!$H$9:$J$9</c:f>
              <c:strCache>
                <c:ptCount val="1"/>
                <c:pt idx="0">
                  <c:v>LDDV</c:v>
                </c:pt>
              </c:strCache>
            </c:strRef>
          </c:tx>
          <c:val>
            <c:numRef>
              <c:f>'(2)(xxiii) Not Ready Turnaways'!$J$11:$J$26</c:f>
              <c:numCache>
                <c:formatCode>0.0%</c:formatCode>
                <c:ptCount val="16"/>
                <c:pt idx="0">
                  <c:v>6.6666666666666666E-2</c:v>
                </c:pt>
                <c:pt idx="1">
                  <c:v>0</c:v>
                </c:pt>
                <c:pt idx="2">
                  <c:v>5.8823529411764705E-2</c:v>
                </c:pt>
                <c:pt idx="3">
                  <c:v>0.11764705882352941</c:v>
                </c:pt>
                <c:pt idx="4">
                  <c:v>0.375</c:v>
                </c:pt>
                <c:pt idx="5">
                  <c:v>0.21568627450980393</c:v>
                </c:pt>
                <c:pt idx="6">
                  <c:v>0.41904761904761906</c:v>
                </c:pt>
                <c:pt idx="7">
                  <c:v>0.26737967914438504</c:v>
                </c:pt>
                <c:pt idx="8">
                  <c:v>0.19354838709677419</c:v>
                </c:pt>
                <c:pt idx="9">
                  <c:v>0.19736842105263158</c:v>
                </c:pt>
                <c:pt idx="10">
                  <c:v>0.17689530685920576</c:v>
                </c:pt>
                <c:pt idx="11">
                  <c:v>0.16017316017316016</c:v>
                </c:pt>
                <c:pt idx="12">
                  <c:v>0.28082191780821919</c:v>
                </c:pt>
                <c:pt idx="13">
                  <c:v>0.23809523809523808</c:v>
                </c:pt>
                <c:pt idx="14">
                  <c:v>0.38461538461538464</c:v>
                </c:pt>
              </c:numCache>
            </c:numRef>
          </c:val>
          <c:smooth val="0"/>
          <c:extLst>
            <c:ext xmlns:c16="http://schemas.microsoft.com/office/drawing/2014/chart" uri="{C3380CC4-5D6E-409C-BE32-E72D297353CC}">
              <c16:uniqueId val="{00000002-F23E-4AD8-9505-078F387C1C54}"/>
            </c:ext>
          </c:extLst>
        </c:ser>
        <c:ser>
          <c:idx val="3"/>
          <c:order val="3"/>
          <c:tx>
            <c:strRef>
              <c:f>'(2)(xxiii) Not Ready Turnaways'!$K$9:$M$9</c:f>
              <c:strCache>
                <c:ptCount val="1"/>
                <c:pt idx="0">
                  <c:v>MDDV</c:v>
                </c:pt>
              </c:strCache>
            </c:strRef>
          </c:tx>
          <c:val>
            <c:numRef>
              <c:f>'(2)(xxiii) Not Ready Turnaways'!$M$11:$M$26</c:f>
              <c:numCache>
                <c:formatCode>0.0%</c:formatCode>
                <c:ptCount val="16"/>
                <c:pt idx="3">
                  <c:v>6.2780269058295965E-2</c:v>
                </c:pt>
                <c:pt idx="4">
                  <c:v>0.22781065088757396</c:v>
                </c:pt>
                <c:pt idx="5">
                  <c:v>8.9285714285714288E-2</c:v>
                </c:pt>
                <c:pt idx="6">
                  <c:v>0.28333333333333333</c:v>
                </c:pt>
                <c:pt idx="7">
                  <c:v>0.25345622119815669</c:v>
                </c:pt>
                <c:pt idx="8">
                  <c:v>0.28369905956112851</c:v>
                </c:pt>
                <c:pt idx="9">
                  <c:v>0.28048780487804881</c:v>
                </c:pt>
                <c:pt idx="10">
                  <c:v>0.30065359477124182</c:v>
                </c:pt>
                <c:pt idx="11">
                  <c:v>0.26315789473684209</c:v>
                </c:pt>
                <c:pt idx="12">
                  <c:v>0.3141025641025641</c:v>
                </c:pt>
                <c:pt idx="13">
                  <c:v>0.23015873015873015</c:v>
                </c:pt>
                <c:pt idx="14">
                  <c:v>0.52380952380952384</c:v>
                </c:pt>
                <c:pt idx="15">
                  <c:v>0.25</c:v>
                </c:pt>
              </c:numCache>
            </c:numRef>
          </c:val>
          <c:smooth val="0"/>
          <c:extLst>
            <c:ext xmlns:c16="http://schemas.microsoft.com/office/drawing/2014/chart" uri="{C3380CC4-5D6E-409C-BE32-E72D297353CC}">
              <c16:uniqueId val="{00000003-F23E-4AD8-9505-078F387C1C54}"/>
            </c:ext>
          </c:extLst>
        </c:ser>
        <c:dLbls>
          <c:showLegendKey val="0"/>
          <c:showVal val="0"/>
          <c:showCatName val="0"/>
          <c:showSerName val="0"/>
          <c:showPercent val="0"/>
          <c:showBubbleSize val="0"/>
        </c:dLbls>
        <c:marker val="1"/>
        <c:smooth val="0"/>
        <c:axId val="268629504"/>
        <c:axId val="268631424"/>
      </c:lineChart>
      <c:catAx>
        <c:axId val="268629504"/>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76"/>
              <c:y val="0.91972221088944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268631424"/>
        <c:crosses val="autoZero"/>
        <c:auto val="1"/>
        <c:lblAlgn val="ctr"/>
        <c:lblOffset val="100"/>
        <c:tickLblSkip val="1"/>
        <c:tickMarkSkip val="1"/>
        <c:noMultiLvlLbl val="0"/>
      </c:catAx>
      <c:valAx>
        <c:axId val="268631424"/>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268629504"/>
        <c:crosses val="autoZero"/>
        <c:crossBetween val="between"/>
      </c:valAx>
      <c:spPr>
        <a:noFill/>
        <a:ln w="25400">
          <a:noFill/>
        </a:ln>
      </c:spPr>
    </c:plotArea>
    <c:legend>
      <c:legendPos val="r"/>
      <c:layout>
        <c:manualLayout>
          <c:xMode val="edge"/>
          <c:yMode val="edge"/>
          <c:x val="0.74589368946801526"/>
          <c:y val="4.6022820598211903E-2"/>
          <c:w val="0.21132919666551833"/>
          <c:h val="7.1664160178176672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 Rate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059025411437432"/>
          <c:y val="3.2828402843506452E-2"/>
        </c:manualLayout>
      </c:layout>
      <c:overlay val="0"/>
      <c:spPr>
        <a:noFill/>
        <a:ln w="25400">
          <a:noFill/>
        </a:ln>
      </c:spPr>
    </c:title>
    <c:autoTitleDeleted val="0"/>
    <c:plotArea>
      <c:layout>
        <c:manualLayout>
          <c:layoutTarget val="inner"/>
          <c:xMode val="edge"/>
          <c:yMode val="edge"/>
          <c:x val="0.10699602810467602"/>
          <c:y val="0.20959647647490087"/>
          <c:w val="0.81344416238554862"/>
          <c:h val="0.61616313566114189"/>
        </c:manualLayout>
      </c:layout>
      <c:scatterChart>
        <c:scatterStyle val="lineMarker"/>
        <c:varyColors val="0"/>
        <c:ser>
          <c:idx val="0"/>
          <c:order val="0"/>
          <c:tx>
            <c:strRef>
              <c:f>'(2)(i) OBD'!$K$8:$M$8</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'(2)(i) OBD'!$M$10:$M$25</c:f>
              <c:numCache>
                <c:formatCode>0.0%</c:formatCode>
                <c:ptCount val="16"/>
                <c:pt idx="3">
                  <c:v>0.11222339304531086</c:v>
                </c:pt>
                <c:pt idx="4">
                  <c:v>0.1570704744357439</c:v>
                </c:pt>
                <c:pt idx="5">
                  <c:v>0.12183353437876961</c:v>
                </c:pt>
                <c:pt idx="6">
                  <c:v>0.14698492462311558</c:v>
                </c:pt>
                <c:pt idx="7">
                  <c:v>0.23476297968397292</c:v>
                </c:pt>
                <c:pt idx="8">
                  <c:v>0.23579262213359919</c:v>
                </c:pt>
                <c:pt idx="9">
                  <c:v>0.19433647973348139</c:v>
                </c:pt>
                <c:pt idx="10">
                  <c:v>0.20464362850971923</c:v>
                </c:pt>
                <c:pt idx="11">
                  <c:v>0.13474025974025974</c:v>
                </c:pt>
                <c:pt idx="12">
                  <c:v>7.7363896848137534E-2</c:v>
                </c:pt>
                <c:pt idx="13">
                  <c:v>5.7058534185932118E-2</c:v>
                </c:pt>
                <c:pt idx="14">
                  <c:v>9.8290598290598288E-2</c:v>
                </c:pt>
                <c:pt idx="15">
                  <c:v>0.77777777777777779</c:v>
                </c:pt>
              </c:numCache>
            </c:numRef>
          </c:yVal>
          <c:smooth val="0"/>
          <c:extLst>
            <c:ext xmlns:c16="http://schemas.microsoft.com/office/drawing/2014/chart" uri="{C3380CC4-5D6E-409C-BE32-E72D297353CC}">
              <c16:uniqueId val="{00000000-6AD7-4329-9FE3-D7104ECAFD19}"/>
            </c:ext>
          </c:extLst>
        </c:ser>
        <c:ser>
          <c:idx val="1"/>
          <c:order val="1"/>
          <c:tx>
            <c:strRef>
              <c:f>'(2)(i) OBD'!#REF!</c:f>
              <c:strCache>
                <c:ptCount val="1"/>
                <c:pt idx="0">
                  <c:v>#REF!</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'(2)(i) OBD'!#REF!</c:f>
              <c:numCache>
                <c:formatCode>General</c:formatCode>
                <c:ptCount val="1"/>
                <c:pt idx="0">
                  <c:v>1</c:v>
                </c:pt>
              </c:numCache>
            </c:numRef>
          </c:yVal>
          <c:smooth val="0"/>
          <c:extLst>
            <c:ext xmlns:c16="http://schemas.microsoft.com/office/drawing/2014/chart" uri="{C3380CC4-5D6E-409C-BE32-E72D297353CC}">
              <c16:uniqueId val="{00000001-6AD7-4329-9FE3-D7104ECAFD19}"/>
            </c:ext>
          </c:extLst>
        </c:ser>
        <c:ser>
          <c:idx val="2"/>
          <c:order val="2"/>
          <c:tx>
            <c:strRef>
              <c:f>'(2)(i) OBD'!#REF!</c:f>
              <c:strCache>
                <c:ptCount val="1"/>
                <c:pt idx="0">
                  <c:v>#REF!</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'(2)(i) OBD'!#REF!</c:f>
              <c:numCache>
                <c:formatCode>General</c:formatCode>
                <c:ptCount val="1"/>
                <c:pt idx="0">
                  <c:v>1</c:v>
                </c:pt>
              </c:numCache>
            </c:numRef>
          </c:yVal>
          <c:smooth val="0"/>
          <c:extLst>
            <c:ext xmlns:c16="http://schemas.microsoft.com/office/drawing/2014/chart" uri="{C3380CC4-5D6E-409C-BE32-E72D297353CC}">
              <c16:uniqueId val="{00000002-6AD7-4329-9FE3-D7104ECAFD19}"/>
            </c:ext>
          </c:extLst>
        </c:ser>
        <c:dLbls>
          <c:showLegendKey val="0"/>
          <c:showVal val="0"/>
          <c:showCatName val="0"/>
          <c:showSerName val="0"/>
          <c:showPercent val="0"/>
          <c:showBubbleSize val="0"/>
        </c:dLbls>
        <c:axId val="162131328"/>
        <c:axId val="162346880"/>
      </c:scatterChart>
      <c:valAx>
        <c:axId val="162131328"/>
        <c:scaling>
          <c:orientation val="minMax"/>
          <c:max val="2016"/>
          <c:min val="2001"/>
        </c:scaling>
        <c:delete val="0"/>
        <c:axPos val="b"/>
        <c:title>
          <c:tx>
            <c:rich>
              <a:bodyPr/>
              <a:lstStyle/>
              <a:p>
                <a:pPr>
                  <a:defRPr sz="1000" b="1" i="0" u="none" strike="noStrike" baseline="0">
                    <a:solidFill>
                      <a:srgbClr val="000000"/>
                    </a:solidFill>
                    <a:latin typeface="Arial"/>
                    <a:ea typeface="Arial"/>
                    <a:cs typeface="Arial"/>
                  </a:defRPr>
                </a:pPr>
                <a:r>
                  <a:rPr lang="en-US"/>
                  <a:t>Model Year</a:t>
                </a:r>
              </a:p>
            </c:rich>
          </c:tx>
          <c:layout>
            <c:manualLayout>
              <c:xMode val="edge"/>
              <c:yMode val="edge"/>
              <c:x val="0.46090594867385931"/>
              <c:y val="0.90151747655583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62346880"/>
        <c:crosses val="autoZero"/>
        <c:crossBetween val="midCat"/>
        <c:majorUnit val="1"/>
      </c:valAx>
      <c:valAx>
        <c:axId val="162346880"/>
        <c:scaling>
          <c:orientation val="minMax"/>
          <c:max val="1"/>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Failure Rate (%)</a:t>
                </a:r>
              </a:p>
            </c:rich>
          </c:tx>
          <c:layout>
            <c:manualLayout>
              <c:xMode val="edge"/>
              <c:yMode val="edge"/>
              <c:x val="2.3319668263837183E-2"/>
              <c:y val="0.386364594451271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62131328"/>
        <c:crosses val="autoZero"/>
        <c:crossBetween val="midCat"/>
        <c:majorUnit val="0.1"/>
      </c:valAx>
    </c:plotArea>
    <c:legend>
      <c:legendPos val="r"/>
      <c:layout>
        <c:manualLayout>
          <c:xMode val="edge"/>
          <c:yMode val="edge"/>
          <c:x val="0.71677700074441464"/>
          <c:y val="0.24236368152190804"/>
          <c:w val="0.14266136839419696"/>
          <c:h val="0.1818187432453307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Failures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972622438152839"/>
          <c:y val="3.2663384095457722E-2"/>
        </c:manualLayout>
      </c:layout>
      <c:overlay val="0"/>
      <c:spPr>
        <a:noFill/>
        <a:ln w="25400">
          <a:noFill/>
        </a:ln>
      </c:spPr>
    </c:title>
    <c:autoTitleDeleted val="0"/>
    <c:plotArea>
      <c:layout>
        <c:manualLayout>
          <c:layoutTarget val="inner"/>
          <c:xMode val="edge"/>
          <c:yMode val="edge"/>
          <c:x val="8.9041155448118692E-2"/>
          <c:y val="0.17336683417085441"/>
          <c:w val="0.83245808447390002"/>
          <c:h val="0.66834170854272745"/>
        </c:manualLayout>
      </c:layout>
      <c:lineChart>
        <c:grouping val="standard"/>
        <c:varyColors val="0"/>
        <c:ser>
          <c:idx val="0"/>
          <c:order val="0"/>
          <c:tx>
            <c:strRef>
              <c:f>'(2)(i) OBD'!$K$8:$M$8</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'(2)(i) OBD'!$K$10:$K$25</c:f>
              <c:numCache>
                <c:formatCode>#,##0</c:formatCode>
                <c:ptCount val="16"/>
                <c:pt idx="3">
                  <c:v>213</c:v>
                </c:pt>
                <c:pt idx="4">
                  <c:v>341</c:v>
                </c:pt>
                <c:pt idx="5">
                  <c:v>101</c:v>
                </c:pt>
                <c:pt idx="6">
                  <c:v>117</c:v>
                </c:pt>
                <c:pt idx="7">
                  <c:v>520</c:v>
                </c:pt>
                <c:pt idx="8">
                  <c:v>473</c:v>
                </c:pt>
                <c:pt idx="9">
                  <c:v>350</c:v>
                </c:pt>
                <c:pt idx="10">
                  <c:v>379</c:v>
                </c:pt>
                <c:pt idx="11">
                  <c:v>498</c:v>
                </c:pt>
                <c:pt idx="12">
                  <c:v>270</c:v>
                </c:pt>
                <c:pt idx="13">
                  <c:v>116</c:v>
                </c:pt>
                <c:pt idx="14">
                  <c:v>23</c:v>
                </c:pt>
                <c:pt idx="15">
                  <c:v>7</c:v>
                </c:pt>
              </c:numCache>
            </c:numRef>
          </c:val>
          <c:smooth val="0"/>
          <c:extLst>
            <c:ext xmlns:c16="http://schemas.microsoft.com/office/drawing/2014/chart" uri="{C3380CC4-5D6E-409C-BE32-E72D297353CC}">
              <c16:uniqueId val="{00000000-C2D3-4802-A3AE-F80E0C4DC66E}"/>
            </c:ext>
          </c:extLst>
        </c:ser>
        <c:ser>
          <c:idx val="1"/>
          <c:order val="1"/>
          <c:tx>
            <c:strRef>
              <c:f>'(2)(i) OBD'!#REF!</c:f>
              <c:strCache>
                <c:ptCount val="1"/>
                <c:pt idx="0">
                  <c:v>#REF!</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'(2)(i) OBD'!#REF!</c:f>
              <c:numCache>
                <c:formatCode>General</c:formatCode>
                <c:ptCount val="1"/>
                <c:pt idx="0">
                  <c:v>1</c:v>
                </c:pt>
              </c:numCache>
            </c:numRef>
          </c:val>
          <c:smooth val="0"/>
          <c:extLst>
            <c:ext xmlns:c16="http://schemas.microsoft.com/office/drawing/2014/chart" uri="{C3380CC4-5D6E-409C-BE32-E72D297353CC}">
              <c16:uniqueId val="{00000001-C2D3-4802-A3AE-F80E0C4DC66E}"/>
            </c:ext>
          </c:extLst>
        </c:ser>
        <c:ser>
          <c:idx val="2"/>
          <c:order val="2"/>
          <c:tx>
            <c:v>MDDV</c:v>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'(2)(i) OBD'!#REF!</c:f>
              <c:numCache>
                <c:formatCode>General</c:formatCode>
                <c:ptCount val="1"/>
                <c:pt idx="0">
                  <c:v>1</c:v>
                </c:pt>
              </c:numCache>
            </c:numRef>
          </c:val>
          <c:smooth val="0"/>
          <c:extLst>
            <c:ext xmlns:c16="http://schemas.microsoft.com/office/drawing/2014/chart" uri="{C3380CC4-5D6E-409C-BE32-E72D297353CC}">
              <c16:uniqueId val="{00000002-C2D3-4802-A3AE-F80E0C4DC66E}"/>
            </c:ext>
          </c:extLst>
        </c:ser>
        <c:dLbls>
          <c:showLegendKey val="0"/>
          <c:showVal val="0"/>
          <c:showCatName val="0"/>
          <c:showSerName val="0"/>
          <c:showPercent val="0"/>
          <c:showBubbleSize val="0"/>
        </c:dLbls>
        <c:marker val="1"/>
        <c:smooth val="0"/>
        <c:axId val="162385920"/>
        <c:axId val="162388224"/>
      </c:lineChart>
      <c:catAx>
        <c:axId val="162385920"/>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3698665326409075"/>
              <c:y val="0.91708529837464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62388224"/>
        <c:crosses val="autoZero"/>
        <c:auto val="1"/>
        <c:lblAlgn val="ctr"/>
        <c:lblOffset val="100"/>
        <c:tickLblSkip val="1"/>
        <c:tickMarkSkip val="1"/>
        <c:noMultiLvlLbl val="0"/>
      </c:catAx>
      <c:valAx>
        <c:axId val="162388224"/>
        <c:scaling>
          <c:orientation val="minMax"/>
          <c:max val="6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6.849276819121051E-3"/>
              <c:y val="0.354271428472496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62385920"/>
        <c:crosses val="autoZero"/>
        <c:crossBetween val="midCat"/>
        <c:majorUnit val="50"/>
        <c:minorUnit val="20"/>
      </c:valAx>
      <c:spPr>
        <a:noFill/>
        <a:ln w="12700">
          <a:solidFill>
            <a:srgbClr val="808080"/>
          </a:solidFill>
          <a:prstDash val="solid"/>
        </a:ln>
      </c:spPr>
    </c:plotArea>
    <c:legend>
      <c:legendPos val="r"/>
      <c:layout>
        <c:manualLayout>
          <c:xMode val="edge"/>
          <c:yMode val="edge"/>
          <c:x val="0.11342743061372597"/>
          <c:y val="0.20175042763454037"/>
          <c:w val="0.10958912715697776"/>
          <c:h val="0.16834160901391287"/>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64B-4E14-B61F-08C305242457}"/>
            </c:ext>
          </c:extLst>
        </c:ser>
        <c:dLbls>
          <c:showLegendKey val="0"/>
          <c:showVal val="0"/>
          <c:showCatName val="0"/>
          <c:showSerName val="0"/>
          <c:showPercent val="0"/>
          <c:showBubbleSize val="0"/>
        </c:dLbls>
        <c:marker val="1"/>
        <c:smooth val="0"/>
        <c:axId val="162404224"/>
        <c:axId val="162410880"/>
      </c:lineChart>
      <c:catAx>
        <c:axId val="162404224"/>
        <c:scaling>
          <c:orientation val="minMax"/>
        </c:scaling>
        <c:delete val="0"/>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62410880"/>
        <c:crosses val="autoZero"/>
        <c:auto val="1"/>
        <c:lblAlgn val="ctr"/>
        <c:lblOffset val="100"/>
        <c:tickLblSkip val="1"/>
        <c:tickMarkSkip val="1"/>
        <c:noMultiLvlLbl val="0"/>
      </c:catAx>
      <c:valAx>
        <c:axId val="162410880"/>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6240422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29772125019026086"/>
          <c:y val="3.2911372012002615E-2"/>
        </c:manualLayout>
      </c:layout>
      <c:overlay val="0"/>
      <c:spPr>
        <a:noFill/>
        <a:ln w="25400">
          <a:noFill/>
        </a:ln>
      </c:spPr>
    </c:title>
    <c:autoTitleDeleted val="0"/>
    <c:plotArea>
      <c:layout>
        <c:manualLayout>
          <c:layoutTarget val="inner"/>
          <c:xMode val="edge"/>
          <c:yMode val="edge"/>
          <c:x val="0.11253576908577209"/>
          <c:y val="0.21012658227848102"/>
          <c:w val="0.80626892788032956"/>
          <c:h val="0.61265822784812218"/>
        </c:manualLayout>
      </c:layout>
      <c:scatterChart>
        <c:scatterStyle val="lineMarker"/>
        <c:varyColors val="0"/>
        <c:ser>
          <c:idx val="0"/>
          <c:order val="0"/>
          <c:tx>
            <c:strRef>
              <c:f>'(2)(i) OBD'!$B$8:$D$8</c:f>
              <c:strCache>
                <c:ptCount val="1"/>
                <c:pt idx="0">
                  <c:v>LDGV</c:v>
                </c:pt>
              </c:strCache>
            </c:strRef>
          </c:tx>
          <c:xVal>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'(2)(i) OBD'!$D$10:$D$25</c:f>
              <c:numCache>
                <c:formatCode>0.0%</c:formatCode>
                <c:ptCount val="16"/>
                <c:pt idx="0">
                  <c:v>0.14740640505187189</c:v>
                </c:pt>
                <c:pt idx="1">
                  <c:v>0.1241198606271777</c:v>
                </c:pt>
                <c:pt idx="2">
                  <c:v>0.10606810213168706</c:v>
                </c:pt>
                <c:pt idx="3">
                  <c:v>8.1752258453878512E-2</c:v>
                </c:pt>
                <c:pt idx="4">
                  <c:v>6.9337911555395565E-2</c:v>
                </c:pt>
                <c:pt idx="5">
                  <c:v>5.797217016865356E-2</c:v>
                </c:pt>
                <c:pt idx="6">
                  <c:v>4.5610275540034655E-2</c:v>
                </c:pt>
                <c:pt idx="7">
                  <c:v>3.9265482323110751E-2</c:v>
                </c:pt>
                <c:pt idx="8">
                  <c:v>3.2895945896276695E-2</c:v>
                </c:pt>
                <c:pt idx="9">
                  <c:v>2.7448243008091889E-2</c:v>
                </c:pt>
                <c:pt idx="10">
                  <c:v>2.2154616924715532E-2</c:v>
                </c:pt>
                <c:pt idx="11">
                  <c:v>2.311696473706502E-2</c:v>
                </c:pt>
                <c:pt idx="12">
                  <c:v>1.3087026761255883E-2</c:v>
                </c:pt>
                <c:pt idx="13">
                  <c:v>9.8960110634170873E-3</c:v>
                </c:pt>
                <c:pt idx="14">
                  <c:v>2.2248199404200763E-2</c:v>
                </c:pt>
                <c:pt idx="15">
                  <c:v>0.12103746397694524</c:v>
                </c:pt>
              </c:numCache>
            </c:numRef>
          </c:yVal>
          <c:smooth val="0"/>
          <c:extLst>
            <c:ext xmlns:c16="http://schemas.microsoft.com/office/drawing/2014/chart" uri="{C3380CC4-5D6E-409C-BE32-E72D297353CC}">
              <c16:uniqueId val="{00000000-F4B4-4DB4-90EC-4C92D5B0B7F0}"/>
            </c:ext>
          </c:extLst>
        </c:ser>
        <c:ser>
          <c:idx val="1"/>
          <c:order val="1"/>
          <c:tx>
            <c:strRef>
              <c:f>'(2)(i) OBD'!$E$8:$G$8</c:f>
              <c:strCache>
                <c:ptCount val="1"/>
                <c:pt idx="0">
                  <c:v>MDGV</c:v>
                </c:pt>
              </c:strCache>
            </c:strRef>
          </c:tx>
          <c:xVal>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'(2)(i) OBD'!$G$10:$G$25</c:f>
              <c:numCache>
                <c:formatCode>0.0%</c:formatCode>
                <c:ptCount val="16"/>
                <c:pt idx="4">
                  <c:v>0.13820936297032163</c:v>
                </c:pt>
                <c:pt idx="5">
                  <c:v>0.14559942049981892</c:v>
                </c:pt>
                <c:pt idx="6">
                  <c:v>0.12111111111111111</c:v>
                </c:pt>
                <c:pt idx="7">
                  <c:v>9.7009073596953058E-2</c:v>
                </c:pt>
                <c:pt idx="8">
                  <c:v>8.2109550862900629E-2</c:v>
                </c:pt>
                <c:pt idx="9">
                  <c:v>6.9585253456221199E-2</c:v>
                </c:pt>
                <c:pt idx="10">
                  <c:v>5.4199745172988339E-2</c:v>
                </c:pt>
                <c:pt idx="11">
                  <c:v>4.2179487179487177E-2</c:v>
                </c:pt>
                <c:pt idx="12">
                  <c:v>2.5149157918586209E-2</c:v>
                </c:pt>
                <c:pt idx="13">
                  <c:v>1.5027601717440196E-2</c:v>
                </c:pt>
                <c:pt idx="14">
                  <c:v>3.2028469750889681E-2</c:v>
                </c:pt>
                <c:pt idx="15">
                  <c:v>0.125</c:v>
                </c:pt>
              </c:numCache>
            </c:numRef>
          </c:yVal>
          <c:smooth val="0"/>
          <c:extLst>
            <c:ext xmlns:c16="http://schemas.microsoft.com/office/drawing/2014/chart" uri="{C3380CC4-5D6E-409C-BE32-E72D297353CC}">
              <c16:uniqueId val="{00000001-F4B4-4DB4-90EC-4C92D5B0B7F0}"/>
            </c:ext>
          </c:extLst>
        </c:ser>
        <c:dLbls>
          <c:showLegendKey val="0"/>
          <c:showVal val="0"/>
          <c:showCatName val="0"/>
          <c:showSerName val="0"/>
          <c:showPercent val="0"/>
          <c:showBubbleSize val="0"/>
        </c:dLbls>
        <c:axId val="162452224"/>
        <c:axId val="162454144"/>
      </c:scatterChart>
      <c:valAx>
        <c:axId val="162452224"/>
        <c:scaling>
          <c:orientation val="minMax"/>
          <c:max val="2019"/>
          <c:min val="2004"/>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5584113866954745"/>
              <c:y val="0.898734116036007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62454144"/>
        <c:crosses val="autoZero"/>
        <c:crossBetween val="midCat"/>
        <c:majorUnit val="1"/>
      </c:valAx>
      <c:valAx>
        <c:axId val="162454144"/>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Failure Rate (%)</a:t>
                </a:r>
              </a:p>
            </c:rich>
          </c:tx>
          <c:layout>
            <c:manualLayout>
              <c:xMode val="edge"/>
              <c:yMode val="edge"/>
              <c:x val="2.4216626387048138E-2"/>
              <c:y val="0.374683663263322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62452224"/>
        <c:crosses val="autoZero"/>
        <c:crossBetween val="midCat"/>
        <c:majorUnit val="5.000000000000001E-2"/>
      </c:valAx>
    </c:plotArea>
    <c:legend>
      <c:legendPos val="r"/>
      <c:layout>
        <c:manualLayout>
          <c:xMode val="edge"/>
          <c:yMode val="edge"/>
          <c:x val="0.71360144338393761"/>
          <c:y val="0.22031294681515193"/>
          <c:w val="0.10785728083861193"/>
          <c:h val="0.1181130105005526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Failures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2005709032133695"/>
          <c:y val="3.2745709935864356E-2"/>
        </c:manualLayout>
      </c:layout>
      <c:overlay val="0"/>
      <c:spPr>
        <a:noFill/>
        <a:ln w="25400">
          <a:noFill/>
        </a:ln>
      </c:spPr>
    </c:title>
    <c:autoTitleDeleted val="0"/>
    <c:plotArea>
      <c:layout>
        <c:manualLayout>
          <c:layoutTarget val="inner"/>
          <c:xMode val="edge"/>
          <c:yMode val="edge"/>
          <c:x val="0.11948799195411959"/>
          <c:y val="0.17632263500009224"/>
          <c:w val="0.77951689989116058"/>
          <c:h val="0.65995043385750796"/>
        </c:manualLayout>
      </c:layout>
      <c:lineChart>
        <c:grouping val="standard"/>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'(2)(i) OBD'!$B$10:$B$25</c:f>
              <c:numCache>
                <c:formatCode>#,##0</c:formatCode>
                <c:ptCount val="16"/>
                <c:pt idx="0">
                  <c:v>22876</c:v>
                </c:pt>
                <c:pt idx="1">
                  <c:v>22264</c:v>
                </c:pt>
                <c:pt idx="2">
                  <c:v>19724</c:v>
                </c:pt>
                <c:pt idx="3">
                  <c:v>17339</c:v>
                </c:pt>
                <c:pt idx="4">
                  <c:v>15024</c:v>
                </c:pt>
                <c:pt idx="5">
                  <c:v>10178</c:v>
                </c:pt>
                <c:pt idx="6">
                  <c:v>10344</c:v>
                </c:pt>
                <c:pt idx="7">
                  <c:v>9787</c:v>
                </c:pt>
                <c:pt idx="8">
                  <c:v>8950</c:v>
                </c:pt>
                <c:pt idx="9">
                  <c:v>8297</c:v>
                </c:pt>
                <c:pt idx="10">
                  <c:v>7093</c:v>
                </c:pt>
                <c:pt idx="11">
                  <c:v>8460</c:v>
                </c:pt>
                <c:pt idx="12">
                  <c:v>4658</c:v>
                </c:pt>
                <c:pt idx="13">
                  <c:v>3306</c:v>
                </c:pt>
                <c:pt idx="14">
                  <c:v>1180</c:v>
                </c:pt>
                <c:pt idx="15">
                  <c:v>42</c:v>
                </c:pt>
              </c:numCache>
            </c:numRef>
          </c:val>
          <c:smooth val="0"/>
          <c:extLst>
            <c:ext xmlns:c16="http://schemas.microsoft.com/office/drawing/2014/chart" uri="{C3380CC4-5D6E-409C-BE32-E72D297353CC}">
              <c16:uniqueId val="{00000000-3071-4297-8D03-5546B5F346A2}"/>
            </c:ext>
          </c:extLst>
        </c:ser>
        <c:ser>
          <c:idx val="1"/>
          <c:order val="1"/>
          <c:tx>
            <c:strRef>
              <c:f>'(2)(i) OBD'!$E$8:$G$8</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'(2)(i) OBD'!$E$10:$E$25</c:f>
              <c:numCache>
                <c:formatCode>#,##0</c:formatCode>
                <c:ptCount val="16"/>
                <c:pt idx="4">
                  <c:v>1113</c:v>
                </c:pt>
                <c:pt idx="5">
                  <c:v>804</c:v>
                </c:pt>
                <c:pt idx="6">
                  <c:v>654</c:v>
                </c:pt>
                <c:pt idx="7">
                  <c:v>866</c:v>
                </c:pt>
                <c:pt idx="8">
                  <c:v>766</c:v>
                </c:pt>
                <c:pt idx="9">
                  <c:v>604</c:v>
                </c:pt>
                <c:pt idx="10">
                  <c:v>553</c:v>
                </c:pt>
                <c:pt idx="11">
                  <c:v>658</c:v>
                </c:pt>
                <c:pt idx="12">
                  <c:v>333</c:v>
                </c:pt>
                <c:pt idx="13">
                  <c:v>147</c:v>
                </c:pt>
                <c:pt idx="14">
                  <c:v>27</c:v>
                </c:pt>
                <c:pt idx="15">
                  <c:v>2</c:v>
                </c:pt>
              </c:numCache>
            </c:numRef>
          </c:val>
          <c:smooth val="0"/>
          <c:extLst>
            <c:ext xmlns:c16="http://schemas.microsoft.com/office/drawing/2014/chart" uri="{C3380CC4-5D6E-409C-BE32-E72D297353CC}">
              <c16:uniqueId val="{00000001-3071-4297-8D03-5546B5F346A2}"/>
            </c:ext>
          </c:extLst>
        </c:ser>
        <c:dLbls>
          <c:showLegendKey val="0"/>
          <c:showVal val="0"/>
          <c:showCatName val="0"/>
          <c:showSerName val="0"/>
          <c:showPercent val="0"/>
          <c:showBubbleSize val="0"/>
        </c:dLbls>
        <c:marker val="1"/>
        <c:smooth val="0"/>
        <c:axId val="165048320"/>
        <c:axId val="165050624"/>
      </c:lineChart>
      <c:catAx>
        <c:axId val="165048320"/>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4950249862834946"/>
              <c:y val="0.91183995701324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65050624"/>
        <c:crosses val="autoZero"/>
        <c:auto val="1"/>
        <c:lblAlgn val="ctr"/>
        <c:lblOffset val="100"/>
        <c:tickLblSkip val="1"/>
        <c:tickMarkSkip val="1"/>
        <c:noMultiLvlLbl val="0"/>
      </c:catAx>
      <c:valAx>
        <c:axId val="165050624"/>
        <c:scaling>
          <c:orientation val="minMax"/>
          <c:max val="300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7.1124160327416704E-3"/>
              <c:y val="0.352645131956930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65048320"/>
        <c:crosses val="autoZero"/>
        <c:crossBetween val="midCat"/>
        <c:majorUnit val="5000"/>
      </c:valAx>
      <c:spPr>
        <a:noFill/>
        <a:ln w="12700">
          <a:solidFill>
            <a:srgbClr val="808080"/>
          </a:solidFill>
          <a:prstDash val="solid"/>
        </a:ln>
      </c:spPr>
    </c:plotArea>
    <c:legend>
      <c:legendPos val="r"/>
      <c:layout>
        <c:manualLayout>
          <c:xMode val="edge"/>
          <c:yMode val="edge"/>
          <c:x val="0.75960229547578206"/>
          <c:y val="0.20403055917223042"/>
          <c:w val="0.11522057624152948"/>
          <c:h val="0.10325726570331273"/>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 Id="rId4" Type="http://schemas.openxmlformats.org/officeDocument/2006/relationships/chart" Target="../charts/chart4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1</xdr:col>
      <xdr:colOff>28575</xdr:colOff>
      <xdr:row>20</xdr:row>
      <xdr:rowOff>76200</xdr:rowOff>
    </xdr:from>
    <xdr:to>
      <xdr:col>9</xdr:col>
      <xdr:colOff>581025</xdr:colOff>
      <xdr:row>20</xdr:row>
      <xdr:rowOff>76200</xdr:rowOff>
    </xdr:to>
    <xdr:sp macro="" textlink="">
      <xdr:nvSpPr>
        <xdr:cNvPr id="1031" name="Line 1">
          <a:extLst>
            <a:ext uri="{FF2B5EF4-FFF2-40B4-BE49-F238E27FC236}">
              <a16:creationId xmlns:a16="http://schemas.microsoft.com/office/drawing/2014/main" id="{00000000-0008-0000-0000-000007040000}"/>
            </a:ext>
          </a:extLst>
        </xdr:cNvPr>
        <xdr:cNvSpPr>
          <a:spLocks noChangeShapeType="1"/>
        </xdr:cNvSpPr>
      </xdr:nvSpPr>
      <xdr:spPr bwMode="auto">
        <a:xfrm>
          <a:off x="1485900" y="4114800"/>
          <a:ext cx="5429250" cy="0"/>
        </a:xfrm>
        <a:prstGeom prst="line">
          <a:avLst/>
        </a:prstGeom>
        <a:noFill/>
        <a:ln w="9525">
          <a:solidFill>
            <a:srgbClr val="000000"/>
          </a:solidFill>
          <a:round/>
          <a:headEnd type="none" w="med" len="lg"/>
          <a:tailEnd type="none" w="med" len="lg"/>
        </a:ln>
      </xdr:spPr>
    </xdr:sp>
    <xdr:clientData/>
  </xdr:twoCellAnchor>
  <xdr:twoCellAnchor editAs="oneCell">
    <xdr:from>
      <xdr:col>0</xdr:col>
      <xdr:colOff>28575</xdr:colOff>
      <xdr:row>4</xdr:row>
      <xdr:rowOff>76200</xdr:rowOff>
    </xdr:from>
    <xdr:to>
      <xdr:col>1</xdr:col>
      <xdr:colOff>47625</xdr:colOff>
      <xdr:row>11</xdr:row>
      <xdr:rowOff>57150</xdr:rowOff>
    </xdr:to>
    <xdr:pic>
      <xdr:nvPicPr>
        <xdr:cNvPr id="1032" name="Picture 2">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723900"/>
          <a:ext cx="1476375" cy="11525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graphicFrame macro="">
      <xdr:nvGraphicFramePr>
        <xdr:cNvPr id="30727" name="Chart 1">
          <a:extLst>
            <a:ext uri="{FF2B5EF4-FFF2-40B4-BE49-F238E27FC236}">
              <a16:creationId xmlns:a16="http://schemas.microsoft.com/office/drawing/2014/main" id="{00000000-0008-0000-0900-000007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0</xdr:col>
      <xdr:colOff>0</xdr:colOff>
      <xdr:row>28</xdr:row>
      <xdr:rowOff>0</xdr:rowOff>
    </xdr:to>
    <xdr:graphicFrame macro="">
      <xdr:nvGraphicFramePr>
        <xdr:cNvPr id="30728" name="Chart 2">
          <a:extLst>
            <a:ext uri="{FF2B5EF4-FFF2-40B4-BE49-F238E27FC236}">
              <a16:creationId xmlns:a16="http://schemas.microsoft.com/office/drawing/2014/main" id="{00000000-0008-0000-0900-000008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619125</xdr:colOff>
      <xdr:row>28</xdr:row>
      <xdr:rowOff>0</xdr:rowOff>
    </xdr:from>
    <xdr:to>
      <xdr:col>11</xdr:col>
      <xdr:colOff>590550</xdr:colOff>
      <xdr:row>28</xdr:row>
      <xdr:rowOff>0</xdr:rowOff>
    </xdr:to>
    <xdr:graphicFrame macro="">
      <xdr:nvGraphicFramePr>
        <xdr:cNvPr id="33799" name="Chart 1">
          <a:extLst>
            <a:ext uri="{FF2B5EF4-FFF2-40B4-BE49-F238E27FC236}">
              <a16:creationId xmlns:a16="http://schemas.microsoft.com/office/drawing/2014/main" id="{00000000-0008-0000-0A00-000007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619125</xdr:colOff>
      <xdr:row>28</xdr:row>
      <xdr:rowOff>0</xdr:rowOff>
    </xdr:from>
    <xdr:to>
      <xdr:col>12</xdr:col>
      <xdr:colOff>9525</xdr:colOff>
      <xdr:row>28</xdr:row>
      <xdr:rowOff>0</xdr:rowOff>
    </xdr:to>
    <xdr:graphicFrame macro="">
      <xdr:nvGraphicFramePr>
        <xdr:cNvPr id="33800" name="Chart 2">
          <a:extLst>
            <a:ext uri="{FF2B5EF4-FFF2-40B4-BE49-F238E27FC236}">
              <a16:creationId xmlns:a16="http://schemas.microsoft.com/office/drawing/2014/main" id="{00000000-0008-0000-0A00-000008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31</xdr:row>
      <xdr:rowOff>104775</xdr:rowOff>
    </xdr:from>
    <xdr:to>
      <xdr:col>12</xdr:col>
      <xdr:colOff>171450</xdr:colOff>
      <xdr:row>57</xdr:row>
      <xdr:rowOff>133350</xdr:rowOff>
    </xdr:to>
    <xdr:graphicFrame macro="">
      <xdr:nvGraphicFramePr>
        <xdr:cNvPr id="36871" name="Chart 1">
          <a:extLst>
            <a:ext uri="{FF2B5EF4-FFF2-40B4-BE49-F238E27FC236}">
              <a16:creationId xmlns:a16="http://schemas.microsoft.com/office/drawing/2014/main" id="{00000000-0008-0000-0B00-0000079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58</xdr:row>
      <xdr:rowOff>66675</xdr:rowOff>
    </xdr:from>
    <xdr:to>
      <xdr:col>12</xdr:col>
      <xdr:colOff>180975</xdr:colOff>
      <xdr:row>90</xdr:row>
      <xdr:rowOff>9525</xdr:rowOff>
    </xdr:to>
    <xdr:graphicFrame macro="">
      <xdr:nvGraphicFramePr>
        <xdr:cNvPr id="36872" name="Chart 2">
          <a:extLst>
            <a:ext uri="{FF2B5EF4-FFF2-40B4-BE49-F238E27FC236}">
              <a16:creationId xmlns:a16="http://schemas.microsoft.com/office/drawing/2014/main" id="{00000000-0008-0000-0B00-0000089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31</xdr:row>
      <xdr:rowOff>104775</xdr:rowOff>
    </xdr:from>
    <xdr:to>
      <xdr:col>12</xdr:col>
      <xdr:colOff>171450</xdr:colOff>
      <xdr:row>57</xdr:row>
      <xdr:rowOff>133350</xdr:rowOff>
    </xdr:to>
    <xdr:graphicFrame macro="">
      <xdr:nvGraphicFramePr>
        <xdr:cNvPr id="4" name="Chart 1">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58</xdr:row>
      <xdr:rowOff>66675</xdr:rowOff>
    </xdr:from>
    <xdr:to>
      <xdr:col>12</xdr:col>
      <xdr:colOff>180975</xdr:colOff>
      <xdr:row>90</xdr:row>
      <xdr:rowOff>9525</xdr:rowOff>
    </xdr:to>
    <xdr:graphicFrame macro="">
      <xdr:nvGraphicFramePr>
        <xdr:cNvPr id="5" name="Chart 2">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85725</xdr:colOff>
      <xdr:row>26</xdr:row>
      <xdr:rowOff>76200</xdr:rowOff>
    </xdr:from>
    <xdr:to>
      <xdr:col>13</xdr:col>
      <xdr:colOff>419100</xdr:colOff>
      <xdr:row>61</xdr:row>
      <xdr:rowOff>76200</xdr:rowOff>
    </xdr:to>
    <xdr:graphicFrame macro="">
      <xdr:nvGraphicFramePr>
        <xdr:cNvPr id="39943" name="Chart 1">
          <a:extLst>
            <a:ext uri="{FF2B5EF4-FFF2-40B4-BE49-F238E27FC236}">
              <a16:creationId xmlns:a16="http://schemas.microsoft.com/office/drawing/2014/main" id="{00000000-0008-0000-0C00-0000079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64</xdr:row>
      <xdr:rowOff>0</xdr:rowOff>
    </xdr:from>
    <xdr:to>
      <xdr:col>13</xdr:col>
      <xdr:colOff>466725</xdr:colOff>
      <xdr:row>100</xdr:row>
      <xdr:rowOff>38100</xdr:rowOff>
    </xdr:to>
    <xdr:graphicFrame macro="">
      <xdr:nvGraphicFramePr>
        <xdr:cNvPr id="39944" name="Chart 2">
          <a:extLst>
            <a:ext uri="{FF2B5EF4-FFF2-40B4-BE49-F238E27FC236}">
              <a16:creationId xmlns:a16="http://schemas.microsoft.com/office/drawing/2014/main" id="{00000000-0008-0000-0C00-0000089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0.01738</cdr:x>
      <cdr:y>0.2363</cdr:y>
    </cdr:from>
    <cdr:to>
      <cdr:x>0.04853</cdr:x>
      <cdr:y>0.7942</cdr:y>
    </cdr:to>
    <cdr:sp macro="" textlink="">
      <cdr:nvSpPr>
        <cdr:cNvPr id="73729" name="Text Box 1"/>
        <cdr:cNvSpPr txBox="1">
          <a:spLocks xmlns:a="http://schemas.openxmlformats.org/drawingml/2006/main" noChangeArrowheads="1"/>
        </cdr:cNvSpPr>
      </cdr:nvSpPr>
      <cdr:spPr bwMode="auto">
        <a:xfrm xmlns:a="http://schemas.openxmlformats.org/drawingml/2006/main">
          <a:off x="153327" y="1405407"/>
          <a:ext cx="269134" cy="33106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75" b="1" i="0" u="none" strike="noStrike" baseline="0">
              <a:solidFill>
                <a:srgbClr val="000000"/>
              </a:solidFill>
              <a:latin typeface="Arial"/>
              <a:cs typeface="Arial"/>
            </a:rPr>
            <a:t>Number of </a:t>
          </a:r>
          <a:r>
            <a:rPr lang="en-US" sz="1400" b="1" i="0" u="none" strike="noStrike" baseline="0">
              <a:solidFill>
                <a:srgbClr val="000000"/>
              </a:solidFill>
              <a:latin typeface="Arial"/>
              <a:cs typeface="Arial"/>
            </a:rPr>
            <a:t>Passing</a:t>
          </a:r>
          <a:r>
            <a:rPr lang="en-US" sz="1375" b="1" i="0" u="none" strike="noStrike" baseline="0">
              <a:solidFill>
                <a:srgbClr val="000000"/>
              </a:solidFill>
              <a:latin typeface="Arial"/>
              <a:cs typeface="Arial"/>
            </a:rPr>
            <a:t> OBD </a:t>
          </a:r>
          <a:r>
            <a:rPr lang="en-US" sz="1400" b="1" i="0" u="none" strike="noStrike" baseline="0">
              <a:solidFill>
                <a:srgbClr val="000000"/>
              </a:solidFill>
              <a:latin typeface="Arial"/>
              <a:cs typeface="Arial"/>
            </a:rPr>
            <a:t>Tests</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733425</xdr:colOff>
      <xdr:row>26</xdr:row>
      <xdr:rowOff>9525</xdr:rowOff>
    </xdr:from>
    <xdr:to>
      <xdr:col>15</xdr:col>
      <xdr:colOff>114300</xdr:colOff>
      <xdr:row>60</xdr:row>
      <xdr:rowOff>57150</xdr:rowOff>
    </xdr:to>
    <xdr:graphicFrame macro="">
      <xdr:nvGraphicFramePr>
        <xdr:cNvPr id="43015" name="Chart 1">
          <a:extLst>
            <a:ext uri="{FF2B5EF4-FFF2-40B4-BE49-F238E27FC236}">
              <a16:creationId xmlns:a16="http://schemas.microsoft.com/office/drawing/2014/main" id="{00000000-0008-0000-0D00-000007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733425</xdr:colOff>
      <xdr:row>60</xdr:row>
      <xdr:rowOff>85725</xdr:rowOff>
    </xdr:from>
    <xdr:to>
      <xdr:col>15</xdr:col>
      <xdr:colOff>114300</xdr:colOff>
      <xdr:row>95</xdr:row>
      <xdr:rowOff>0</xdr:rowOff>
    </xdr:to>
    <xdr:graphicFrame macro="">
      <xdr:nvGraphicFramePr>
        <xdr:cNvPr id="43016" name="Chart 2">
          <a:extLst>
            <a:ext uri="{FF2B5EF4-FFF2-40B4-BE49-F238E27FC236}">
              <a16:creationId xmlns:a16="http://schemas.microsoft.com/office/drawing/2014/main" id="{00000000-0008-0000-0D00-000008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0.0215</cdr:x>
      <cdr:y>0.28099</cdr:y>
    </cdr:from>
    <cdr:to>
      <cdr:x>0.06051</cdr:x>
      <cdr:y>0.82224</cdr:y>
    </cdr:to>
    <cdr:sp macro="" textlink="">
      <cdr:nvSpPr>
        <cdr:cNvPr id="74753" name="Text Box 1"/>
        <cdr:cNvSpPr txBox="1">
          <a:spLocks xmlns:a="http://schemas.openxmlformats.org/drawingml/2006/main" noChangeArrowheads="1"/>
        </cdr:cNvSpPr>
      </cdr:nvSpPr>
      <cdr:spPr bwMode="auto">
        <a:xfrm xmlns:a="http://schemas.openxmlformats.org/drawingml/2006/main">
          <a:off x="168467" y="1595672"/>
          <a:ext cx="299861" cy="30674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25" b="1" i="0" u="none" strike="noStrike" baseline="0">
              <a:solidFill>
                <a:srgbClr val="000000"/>
              </a:solidFill>
              <a:latin typeface="Arial"/>
              <a:cs typeface="Arial"/>
            </a:rPr>
            <a:t>Number of Failing OBD Tests</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426027</xdr:colOff>
      <xdr:row>30</xdr:row>
      <xdr:rowOff>70139</xdr:rowOff>
    </xdr:from>
    <xdr:to>
      <xdr:col>14</xdr:col>
      <xdr:colOff>264102</xdr:colOff>
      <xdr:row>63</xdr:row>
      <xdr:rowOff>30307</xdr:rowOff>
    </xdr:to>
    <xdr:graphicFrame macro="">
      <xdr:nvGraphicFramePr>
        <xdr:cNvPr id="46084" name="Chart 2">
          <a:extLst>
            <a:ext uri="{FF2B5EF4-FFF2-40B4-BE49-F238E27FC236}">
              <a16:creationId xmlns:a16="http://schemas.microsoft.com/office/drawing/2014/main" id="{00000000-0008-0000-0E00-000004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28575</xdr:colOff>
      <xdr:row>26</xdr:row>
      <xdr:rowOff>0</xdr:rowOff>
    </xdr:from>
    <xdr:to>
      <xdr:col>7</xdr:col>
      <xdr:colOff>0</xdr:colOff>
      <xdr:row>26</xdr:row>
      <xdr:rowOff>0</xdr:rowOff>
    </xdr:to>
    <xdr:graphicFrame macro="">
      <xdr:nvGraphicFramePr>
        <xdr:cNvPr id="48135" name="Chart 5">
          <a:extLst>
            <a:ext uri="{FF2B5EF4-FFF2-40B4-BE49-F238E27FC236}">
              <a16:creationId xmlns:a16="http://schemas.microsoft.com/office/drawing/2014/main" id="{00000000-0008-0000-0F00-000007B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26</xdr:row>
      <xdr:rowOff>0</xdr:rowOff>
    </xdr:from>
    <xdr:to>
      <xdr:col>7</xdr:col>
      <xdr:colOff>0</xdr:colOff>
      <xdr:row>26</xdr:row>
      <xdr:rowOff>0</xdr:rowOff>
    </xdr:to>
    <xdr:graphicFrame macro="">
      <xdr:nvGraphicFramePr>
        <xdr:cNvPr id="48136" name="Chart 6">
          <a:extLst>
            <a:ext uri="{FF2B5EF4-FFF2-40B4-BE49-F238E27FC236}">
              <a16:creationId xmlns:a16="http://schemas.microsoft.com/office/drawing/2014/main" id="{00000000-0008-0000-0F00-000008B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0</xdr:colOff>
      <xdr:row>26</xdr:row>
      <xdr:rowOff>0</xdr:rowOff>
    </xdr:from>
    <xdr:ext cx="184731" cy="264560"/>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10425545" y="111355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0</xdr:colOff>
      <xdr:row>27</xdr:row>
      <xdr:rowOff>0</xdr:rowOff>
    </xdr:from>
    <xdr:to>
      <xdr:col>14</xdr:col>
      <xdr:colOff>161925</xdr:colOff>
      <xdr:row>62</xdr:row>
      <xdr:rowOff>9525</xdr:rowOff>
    </xdr:to>
    <xdr:graphicFrame macro="">
      <xdr:nvGraphicFramePr>
        <xdr:cNvPr id="51207" name="Chart 1">
          <a:extLst>
            <a:ext uri="{FF2B5EF4-FFF2-40B4-BE49-F238E27FC236}">
              <a16:creationId xmlns:a16="http://schemas.microsoft.com/office/drawing/2014/main" id="{00000000-0008-0000-1000-000007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9525</xdr:rowOff>
    </xdr:from>
    <xdr:to>
      <xdr:col>14</xdr:col>
      <xdr:colOff>180975</xdr:colOff>
      <xdr:row>98</xdr:row>
      <xdr:rowOff>0</xdr:rowOff>
    </xdr:to>
    <xdr:graphicFrame macro="">
      <xdr:nvGraphicFramePr>
        <xdr:cNvPr id="51208" name="Chart 2">
          <a:extLst>
            <a:ext uri="{FF2B5EF4-FFF2-40B4-BE49-F238E27FC236}">
              <a16:creationId xmlns:a16="http://schemas.microsoft.com/office/drawing/2014/main" id="{00000000-0008-0000-1000-000008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67235</xdr:colOff>
      <xdr:row>47</xdr:row>
      <xdr:rowOff>147999</xdr:rowOff>
    </xdr:from>
    <xdr:to>
      <xdr:col>8</xdr:col>
      <xdr:colOff>0</xdr:colOff>
      <xdr:row>69</xdr:row>
      <xdr:rowOff>138473</xdr:rowOff>
    </xdr:to>
    <xdr:graphicFrame macro="">
      <xdr:nvGraphicFramePr>
        <xdr:cNvPr id="6148" name="Chart 4">
          <a:extLst>
            <a:ext uri="{FF2B5EF4-FFF2-40B4-BE49-F238E27FC236}">
              <a16:creationId xmlns:a16="http://schemas.microsoft.com/office/drawing/2014/main" id="{00000000-0008-0000-0200-000004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60</xdr:row>
      <xdr:rowOff>9525</xdr:rowOff>
    </xdr:from>
    <xdr:to>
      <xdr:col>14</xdr:col>
      <xdr:colOff>38100</xdr:colOff>
      <xdr:row>97</xdr:row>
      <xdr:rowOff>123825</xdr:rowOff>
    </xdr:to>
    <xdr:graphicFrame macro="">
      <xdr:nvGraphicFramePr>
        <xdr:cNvPr id="54279" name="Chart 2">
          <a:extLst>
            <a:ext uri="{FF2B5EF4-FFF2-40B4-BE49-F238E27FC236}">
              <a16:creationId xmlns:a16="http://schemas.microsoft.com/office/drawing/2014/main" id="{00000000-0008-0000-1100-000007D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76200</xdr:rowOff>
    </xdr:from>
    <xdr:to>
      <xdr:col>14</xdr:col>
      <xdr:colOff>57150</xdr:colOff>
      <xdr:row>58</xdr:row>
      <xdr:rowOff>104775</xdr:rowOff>
    </xdr:to>
    <xdr:graphicFrame macro="">
      <xdr:nvGraphicFramePr>
        <xdr:cNvPr id="54280" name="Chart 3">
          <a:extLst>
            <a:ext uri="{FF2B5EF4-FFF2-40B4-BE49-F238E27FC236}">
              <a16:creationId xmlns:a16="http://schemas.microsoft.com/office/drawing/2014/main" id="{00000000-0008-0000-1100-000008D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0.0234</cdr:x>
      <cdr:y>0.0484</cdr:y>
    </cdr:from>
    <cdr:to>
      <cdr:x>0.97957</cdr:x>
      <cdr:y>0.18869</cdr:y>
    </cdr:to>
    <cdr:sp macro="" textlink="">
      <cdr:nvSpPr>
        <cdr:cNvPr id="97281" name="Text Box 1"/>
        <cdr:cNvSpPr txBox="1">
          <a:spLocks xmlns:a="http://schemas.openxmlformats.org/drawingml/2006/main" noChangeArrowheads="1"/>
        </cdr:cNvSpPr>
      </cdr:nvSpPr>
      <cdr:spPr bwMode="auto">
        <a:xfrm xmlns:a="http://schemas.openxmlformats.org/drawingml/2006/main">
          <a:off x="246615" y="271456"/>
          <a:ext cx="9945338" cy="77774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OBD MIL Commanded off and No DTCs Present</a:t>
          </a:r>
          <a:endParaRPr lang="en-US" sz="1775" b="1"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31</xdr:row>
      <xdr:rowOff>0</xdr:rowOff>
    </xdr:from>
    <xdr:to>
      <xdr:col>14</xdr:col>
      <xdr:colOff>438150</xdr:colOff>
      <xdr:row>64</xdr:row>
      <xdr:rowOff>142875</xdr:rowOff>
    </xdr:to>
    <xdr:graphicFrame macro="">
      <xdr:nvGraphicFramePr>
        <xdr:cNvPr id="57352" name="Chart 5">
          <a:extLst>
            <a:ext uri="{FF2B5EF4-FFF2-40B4-BE49-F238E27FC236}">
              <a16:creationId xmlns:a16="http://schemas.microsoft.com/office/drawing/2014/main" id="{00000000-0008-0000-1200-000008E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66</xdr:row>
      <xdr:rowOff>135081</xdr:rowOff>
    </xdr:from>
    <xdr:to>
      <xdr:col>14</xdr:col>
      <xdr:colOff>432954</xdr:colOff>
      <xdr:row>103</xdr:row>
      <xdr:rowOff>69273</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0.23946</cdr:x>
      <cdr:y>0.04134</cdr:y>
    </cdr:from>
    <cdr:to>
      <cdr:x>0.76425</cdr:x>
      <cdr:y>0.16614</cdr:y>
    </cdr:to>
    <cdr:sp macro="" textlink="">
      <cdr:nvSpPr>
        <cdr:cNvPr id="95233" name="Text Box 1"/>
        <cdr:cNvSpPr txBox="1">
          <a:spLocks xmlns:a="http://schemas.openxmlformats.org/drawingml/2006/main" noChangeArrowheads="1"/>
        </cdr:cNvSpPr>
      </cdr:nvSpPr>
      <cdr:spPr bwMode="auto">
        <a:xfrm xmlns:a="http://schemas.openxmlformats.org/drawingml/2006/main">
          <a:off x="2441413" y="230372"/>
          <a:ext cx="5343575" cy="685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Vehicle "Not Ready" for OBD Test</a:t>
          </a:r>
          <a:endParaRPr lang="en-US" sz="1575" b="0"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4.xml><?xml version="1.0" encoding="utf-8"?>
<c:userShapes xmlns:c="http://schemas.openxmlformats.org/drawingml/2006/chart">
  <cdr:relSizeAnchor xmlns:cdr="http://schemas.openxmlformats.org/drawingml/2006/chartDrawing">
    <cdr:from>
      <cdr:x>0.23946</cdr:x>
      <cdr:y>0.04134</cdr:y>
    </cdr:from>
    <cdr:to>
      <cdr:x>0.76425</cdr:x>
      <cdr:y>0.16614</cdr:y>
    </cdr:to>
    <cdr:sp macro="" textlink="">
      <cdr:nvSpPr>
        <cdr:cNvPr id="95233" name="Text Box 1"/>
        <cdr:cNvSpPr txBox="1">
          <a:spLocks xmlns:a="http://schemas.openxmlformats.org/drawingml/2006/main" noChangeArrowheads="1"/>
        </cdr:cNvSpPr>
      </cdr:nvSpPr>
      <cdr:spPr bwMode="auto">
        <a:xfrm xmlns:a="http://schemas.openxmlformats.org/drawingml/2006/main">
          <a:off x="2441413" y="230372"/>
          <a:ext cx="5343575" cy="685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Vehicle "Not Ready" for OBD Test</a:t>
          </a:r>
          <a:endParaRPr lang="en-US" sz="1575" b="0"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9525</xdr:colOff>
      <xdr:row>63</xdr:row>
      <xdr:rowOff>161925</xdr:rowOff>
    </xdr:from>
    <xdr:to>
      <xdr:col>14</xdr:col>
      <xdr:colOff>371475</xdr:colOff>
      <xdr:row>98</xdr:row>
      <xdr:rowOff>114300</xdr:rowOff>
    </xdr:to>
    <xdr:graphicFrame macro="">
      <xdr:nvGraphicFramePr>
        <xdr:cNvPr id="60423" name="Chart 2">
          <a:extLst>
            <a:ext uri="{FF2B5EF4-FFF2-40B4-BE49-F238E27FC236}">
              <a16:creationId xmlns:a16="http://schemas.microsoft.com/office/drawing/2014/main" id="{00000000-0008-0000-1300-000007E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19050</xdr:rowOff>
    </xdr:from>
    <xdr:to>
      <xdr:col>14</xdr:col>
      <xdr:colOff>361950</xdr:colOff>
      <xdr:row>63</xdr:row>
      <xdr:rowOff>28575</xdr:rowOff>
    </xdr:to>
    <xdr:graphicFrame macro="">
      <xdr:nvGraphicFramePr>
        <xdr:cNvPr id="60424" name="Chart 3">
          <a:extLst>
            <a:ext uri="{FF2B5EF4-FFF2-40B4-BE49-F238E27FC236}">
              <a16:creationId xmlns:a16="http://schemas.microsoft.com/office/drawing/2014/main" id="{00000000-0008-0000-1300-000008E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63</xdr:row>
      <xdr:rowOff>161925</xdr:rowOff>
    </xdr:from>
    <xdr:to>
      <xdr:col>14</xdr:col>
      <xdr:colOff>371475</xdr:colOff>
      <xdr:row>98</xdr:row>
      <xdr:rowOff>114300</xdr:rowOff>
    </xdr:to>
    <xdr:graphicFrame macro="">
      <xdr:nvGraphicFramePr>
        <xdr:cNvPr id="4" name="Chart 2">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19050</xdr:rowOff>
    </xdr:from>
    <xdr:to>
      <xdr:col>14</xdr:col>
      <xdr:colOff>361950</xdr:colOff>
      <xdr:row>63</xdr:row>
      <xdr:rowOff>28575</xdr:rowOff>
    </xdr:to>
    <xdr:graphicFrame macro="">
      <xdr:nvGraphicFramePr>
        <xdr:cNvPr id="5" name="Chart 3">
          <a:extLst>
            <a:ext uri="{FF2B5EF4-FFF2-40B4-BE49-F238E27FC236}">
              <a16:creationId xmlns:a16="http://schemas.microsoft.com/office/drawing/2014/main" id="{00000000-0008-0000-1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OBDII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27.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46</xdr:row>
      <xdr:rowOff>104774</xdr:rowOff>
    </xdr:from>
    <xdr:to>
      <xdr:col>9</xdr:col>
      <xdr:colOff>0</xdr:colOff>
      <xdr:row>71</xdr:row>
      <xdr:rowOff>84364</xdr:rowOff>
    </xdr:to>
    <xdr:graphicFrame macro="">
      <xdr:nvGraphicFramePr>
        <xdr:cNvPr id="8196" name="Chart 8">
          <a:extLst>
            <a:ext uri="{FF2B5EF4-FFF2-40B4-BE49-F238E27FC236}">
              <a16:creationId xmlns:a16="http://schemas.microsoft.com/office/drawing/2014/main" id="{00000000-0008-0000-0300-000004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27</xdr:row>
      <xdr:rowOff>114300</xdr:rowOff>
    </xdr:from>
    <xdr:to>
      <xdr:col>11</xdr:col>
      <xdr:colOff>523875</xdr:colOff>
      <xdr:row>50</xdr:row>
      <xdr:rowOff>85725</xdr:rowOff>
    </xdr:to>
    <xdr:graphicFrame macro="">
      <xdr:nvGraphicFramePr>
        <xdr:cNvPr id="10256" name="Chart 1">
          <a:extLst>
            <a:ext uri="{FF2B5EF4-FFF2-40B4-BE49-F238E27FC236}">
              <a16:creationId xmlns:a16="http://schemas.microsoft.com/office/drawing/2014/main" id="{00000000-0008-0000-0400-000010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247650</xdr:rowOff>
    </xdr:from>
    <xdr:to>
      <xdr:col>11</xdr:col>
      <xdr:colOff>523875</xdr:colOff>
      <xdr:row>73</xdr:row>
      <xdr:rowOff>66675</xdr:rowOff>
    </xdr:to>
    <xdr:graphicFrame macro="">
      <xdr:nvGraphicFramePr>
        <xdr:cNvPr id="10257" name="Chart 2">
          <a:extLst>
            <a:ext uri="{FF2B5EF4-FFF2-40B4-BE49-F238E27FC236}">
              <a16:creationId xmlns:a16="http://schemas.microsoft.com/office/drawing/2014/main" id="{00000000-0008-0000-0400-00001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27</xdr:row>
      <xdr:rowOff>142875</xdr:rowOff>
    </xdr:from>
    <xdr:to>
      <xdr:col>25</xdr:col>
      <xdr:colOff>523875</xdr:colOff>
      <xdr:row>50</xdr:row>
      <xdr:rowOff>114300</xdr:rowOff>
    </xdr:to>
    <xdr:graphicFrame macro="">
      <xdr:nvGraphicFramePr>
        <xdr:cNvPr id="10258" name="Chart 9">
          <a:extLst>
            <a:ext uri="{FF2B5EF4-FFF2-40B4-BE49-F238E27FC236}">
              <a16:creationId xmlns:a16="http://schemas.microsoft.com/office/drawing/2014/main" id="{00000000-0008-0000-0400-000012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9525</xdr:colOff>
      <xdr:row>50</xdr:row>
      <xdr:rowOff>219075</xdr:rowOff>
    </xdr:from>
    <xdr:to>
      <xdr:col>25</xdr:col>
      <xdr:colOff>542925</xdr:colOff>
      <xdr:row>73</xdr:row>
      <xdr:rowOff>47625</xdr:rowOff>
    </xdr:to>
    <xdr:graphicFrame macro="">
      <xdr:nvGraphicFramePr>
        <xdr:cNvPr id="10259" name="Chart 11">
          <a:extLst>
            <a:ext uri="{FF2B5EF4-FFF2-40B4-BE49-F238E27FC236}">
              <a16:creationId xmlns:a16="http://schemas.microsoft.com/office/drawing/2014/main" id="{00000000-0008-0000-0400-000013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142875</xdr:colOff>
      <xdr:row>44</xdr:row>
      <xdr:rowOff>0</xdr:rowOff>
    </xdr:from>
    <xdr:to>
      <xdr:col>17</xdr:col>
      <xdr:colOff>114300</xdr:colOff>
      <xdr:row>44</xdr:row>
      <xdr:rowOff>0</xdr:rowOff>
    </xdr:to>
    <xdr:graphicFrame macro="">
      <xdr:nvGraphicFramePr>
        <xdr:cNvPr id="10260" name="Chart 13">
          <a:extLst>
            <a:ext uri="{FF2B5EF4-FFF2-40B4-BE49-F238E27FC236}">
              <a16:creationId xmlns:a16="http://schemas.microsoft.com/office/drawing/2014/main" id="{00000000-0008-0000-0400-000014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xdr:colOff>
      <xdr:row>27</xdr:row>
      <xdr:rowOff>114300</xdr:rowOff>
    </xdr:from>
    <xdr:to>
      <xdr:col>11</xdr:col>
      <xdr:colOff>523875</xdr:colOff>
      <xdr:row>50</xdr:row>
      <xdr:rowOff>85725</xdr:rowOff>
    </xdr:to>
    <xdr:graphicFrame macro="">
      <xdr:nvGraphicFramePr>
        <xdr:cNvPr id="7" name="Chart 1">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50</xdr:row>
      <xdr:rowOff>247650</xdr:rowOff>
    </xdr:from>
    <xdr:to>
      <xdr:col>11</xdr:col>
      <xdr:colOff>523875</xdr:colOff>
      <xdr:row>73</xdr:row>
      <xdr:rowOff>66675</xdr:rowOff>
    </xdr:to>
    <xdr:graphicFrame macro="">
      <xdr:nvGraphicFramePr>
        <xdr:cNvPr id="8" name="Chart 2">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0</xdr:colOff>
      <xdr:row>27</xdr:row>
      <xdr:rowOff>142875</xdr:rowOff>
    </xdr:from>
    <xdr:to>
      <xdr:col>25</xdr:col>
      <xdr:colOff>523875</xdr:colOff>
      <xdr:row>50</xdr:row>
      <xdr:rowOff>114300</xdr:rowOff>
    </xdr:to>
    <xdr:graphicFrame macro="">
      <xdr:nvGraphicFramePr>
        <xdr:cNvPr id="9" name="Chart 9">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9525</xdr:colOff>
      <xdr:row>50</xdr:row>
      <xdr:rowOff>219075</xdr:rowOff>
    </xdr:from>
    <xdr:to>
      <xdr:col>25</xdr:col>
      <xdr:colOff>542925</xdr:colOff>
      <xdr:row>73</xdr:row>
      <xdr:rowOff>47625</xdr:rowOff>
    </xdr:to>
    <xdr:graphicFrame macro="">
      <xdr:nvGraphicFramePr>
        <xdr:cNvPr id="10" name="Chart 11">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142875</xdr:colOff>
      <xdr:row>44</xdr:row>
      <xdr:rowOff>0</xdr:rowOff>
    </xdr:from>
    <xdr:to>
      <xdr:col>17</xdr:col>
      <xdr:colOff>114300</xdr:colOff>
      <xdr:row>44</xdr:row>
      <xdr:rowOff>0</xdr:rowOff>
    </xdr:to>
    <xdr:graphicFrame macro="">
      <xdr:nvGraphicFramePr>
        <xdr:cNvPr id="11" name="Chart 13">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100853</xdr:colOff>
      <xdr:row>50</xdr:row>
      <xdr:rowOff>56030</xdr:rowOff>
    </xdr:from>
    <xdr:to>
      <xdr:col>11</xdr:col>
      <xdr:colOff>586628</xdr:colOff>
      <xdr:row>74</xdr:row>
      <xdr:rowOff>151280</xdr:rowOff>
    </xdr:to>
    <xdr:graphicFrame macro="">
      <xdr:nvGraphicFramePr>
        <xdr:cNvPr id="18439" name="Chart 2">
          <a:extLst>
            <a:ext uri="{FF2B5EF4-FFF2-40B4-BE49-F238E27FC236}">
              <a16:creationId xmlns:a16="http://schemas.microsoft.com/office/drawing/2014/main" id="{00000000-0008-0000-0500-000007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78</xdr:row>
      <xdr:rowOff>47064</xdr:rowOff>
    </xdr:from>
    <xdr:to>
      <xdr:col>12</xdr:col>
      <xdr:colOff>0</xdr:colOff>
      <xdr:row>103</xdr:row>
      <xdr:rowOff>146796</xdr:rowOff>
    </xdr:to>
    <xdr:graphicFrame macro="">
      <xdr:nvGraphicFramePr>
        <xdr:cNvPr id="18440" name="Chart 3">
          <a:extLst>
            <a:ext uri="{FF2B5EF4-FFF2-40B4-BE49-F238E27FC236}">
              <a16:creationId xmlns:a16="http://schemas.microsoft.com/office/drawing/2014/main" id="{00000000-0008-0000-0500-000008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26</xdr:row>
      <xdr:rowOff>142875</xdr:rowOff>
    </xdr:from>
    <xdr:to>
      <xdr:col>18</xdr:col>
      <xdr:colOff>469900</xdr:colOff>
      <xdr:row>61</xdr:row>
      <xdr:rowOff>114300</xdr:rowOff>
    </xdr:to>
    <xdr:graphicFrame macro="">
      <xdr:nvGraphicFramePr>
        <xdr:cNvPr id="21511" name="Chart 1">
          <a:extLst>
            <a:ext uri="{FF2B5EF4-FFF2-40B4-BE49-F238E27FC236}">
              <a16:creationId xmlns:a16="http://schemas.microsoft.com/office/drawing/2014/main" id="{00000000-0008-0000-0600-000007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123825</xdr:rowOff>
    </xdr:from>
    <xdr:to>
      <xdr:col>19</xdr:col>
      <xdr:colOff>0</xdr:colOff>
      <xdr:row>97</xdr:row>
      <xdr:rowOff>85725</xdr:rowOff>
    </xdr:to>
    <xdr:graphicFrame macro="">
      <xdr:nvGraphicFramePr>
        <xdr:cNvPr id="21512" name="Chart 2">
          <a:extLst>
            <a:ext uri="{FF2B5EF4-FFF2-40B4-BE49-F238E27FC236}">
              <a16:creationId xmlns:a16="http://schemas.microsoft.com/office/drawing/2014/main" id="{00000000-0008-0000-0600-000008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0.01425</cdr:x>
      <cdr:y>0.28247</cdr:y>
    </cdr:from>
    <cdr:to>
      <cdr:x>0.06315</cdr:x>
      <cdr:y>0.71286</cdr:y>
    </cdr:to>
    <cdr:sp macro="" textlink="">
      <cdr:nvSpPr>
        <cdr:cNvPr id="72706" name="Text Box 2"/>
        <cdr:cNvSpPr txBox="1">
          <a:spLocks xmlns:a="http://schemas.openxmlformats.org/drawingml/2006/main" noChangeArrowheads="1"/>
        </cdr:cNvSpPr>
      </cdr:nvSpPr>
      <cdr:spPr bwMode="auto">
        <a:xfrm xmlns:a="http://schemas.openxmlformats.org/drawingml/2006/main">
          <a:off x="114372" y="1604030"/>
          <a:ext cx="381434" cy="24391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36576" bIns="27432" anchor="ctr" upright="1"/>
        <a:lstStyle xmlns:a="http://schemas.openxmlformats.org/drawingml/2006/main"/>
        <a:p xmlns:a="http://schemas.openxmlformats.org/drawingml/2006/main">
          <a:pPr algn="ctr" rtl="0">
            <a:defRPr sz="1000"/>
          </a:pPr>
          <a:r>
            <a:rPr lang="en-US" sz="1375" b="1" i="0" u="none" strike="noStrike" baseline="0">
              <a:solidFill>
                <a:srgbClr val="000000"/>
              </a:solidFill>
              <a:latin typeface="Arial"/>
              <a:cs typeface="Arial"/>
            </a:rPr>
            <a:t>Number of Failed Tests</a:t>
          </a:r>
        </a:p>
      </cdr:txBody>
    </cdr:sp>
  </cdr:relSizeAnchor>
  <cdr:relSizeAnchor xmlns:cdr="http://schemas.openxmlformats.org/drawingml/2006/chartDrawing">
    <cdr:from>
      <cdr:x>0.44962</cdr:x>
      <cdr:y>0.90581</cdr:y>
    </cdr:from>
    <cdr:to>
      <cdr:x>0.61458</cdr:x>
      <cdr:y>0.96333</cdr:y>
    </cdr:to>
    <cdr:sp macro="" textlink="">
      <cdr:nvSpPr>
        <cdr:cNvPr id="72707" name="Text Box 3"/>
        <cdr:cNvSpPr txBox="1">
          <a:spLocks xmlns:a="http://schemas.openxmlformats.org/drawingml/2006/main" noChangeArrowheads="1"/>
        </cdr:cNvSpPr>
      </cdr:nvSpPr>
      <cdr:spPr bwMode="auto">
        <a:xfrm xmlns:a="http://schemas.openxmlformats.org/drawingml/2006/main">
          <a:off x="3510671" y="5136757"/>
          <a:ext cx="1286856" cy="3259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375" b="1" i="0" u="none" strike="noStrike" baseline="0">
              <a:solidFill>
                <a:srgbClr val="000000"/>
              </a:solidFill>
              <a:latin typeface="Arial"/>
              <a:cs typeface="Arial"/>
            </a:rPr>
            <a:t>Model Year</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27</xdr:row>
      <xdr:rowOff>104775</xdr:rowOff>
    </xdr:from>
    <xdr:to>
      <xdr:col>16</xdr:col>
      <xdr:colOff>12700</xdr:colOff>
      <xdr:row>61</xdr:row>
      <xdr:rowOff>76200</xdr:rowOff>
    </xdr:to>
    <xdr:graphicFrame macro="">
      <xdr:nvGraphicFramePr>
        <xdr:cNvPr id="24583" name="Chart 1">
          <a:extLst>
            <a:ext uri="{FF2B5EF4-FFF2-40B4-BE49-F238E27FC236}">
              <a16:creationId xmlns:a16="http://schemas.microsoft.com/office/drawing/2014/main" id="{00000000-0008-0000-0700-000007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123825</xdr:rowOff>
    </xdr:from>
    <xdr:to>
      <xdr:col>16</xdr:col>
      <xdr:colOff>12700</xdr:colOff>
      <xdr:row>97</xdr:row>
      <xdr:rowOff>85725</xdr:rowOff>
    </xdr:to>
    <xdr:graphicFrame macro="">
      <xdr:nvGraphicFramePr>
        <xdr:cNvPr id="24584" name="Chart 2">
          <a:extLst>
            <a:ext uri="{FF2B5EF4-FFF2-40B4-BE49-F238E27FC236}">
              <a16:creationId xmlns:a16="http://schemas.microsoft.com/office/drawing/2014/main" id="{00000000-0008-0000-0700-000008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27</xdr:row>
      <xdr:rowOff>9525</xdr:rowOff>
    </xdr:from>
    <xdr:to>
      <xdr:col>15</xdr:col>
      <xdr:colOff>508000</xdr:colOff>
      <xdr:row>61</xdr:row>
      <xdr:rowOff>0</xdr:rowOff>
    </xdr:to>
    <xdr:graphicFrame macro="">
      <xdr:nvGraphicFramePr>
        <xdr:cNvPr id="27655" name="Chart 1">
          <a:extLst>
            <a:ext uri="{FF2B5EF4-FFF2-40B4-BE49-F238E27FC236}">
              <a16:creationId xmlns:a16="http://schemas.microsoft.com/office/drawing/2014/main" id="{00000000-0008-0000-0800-000007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161925</xdr:rowOff>
    </xdr:from>
    <xdr:to>
      <xdr:col>16</xdr:col>
      <xdr:colOff>12700</xdr:colOff>
      <xdr:row>97</xdr:row>
      <xdr:rowOff>152400</xdr:rowOff>
    </xdr:to>
    <xdr:graphicFrame macro="">
      <xdr:nvGraphicFramePr>
        <xdr:cNvPr id="27656" name="Chart 2">
          <a:extLst>
            <a:ext uri="{FF2B5EF4-FFF2-40B4-BE49-F238E27FC236}">
              <a16:creationId xmlns:a16="http://schemas.microsoft.com/office/drawing/2014/main" id="{00000000-0008-0000-0800-000008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5"/>
  <sheetViews>
    <sheetView tabSelected="1" workbookViewId="0"/>
  </sheetViews>
  <sheetFormatPr defaultRowHeight="12.75"/>
  <cols>
    <col min="1" max="1" width="21.85546875" customWidth="1"/>
  </cols>
  <sheetData>
    <row r="7" spans="2:2">
      <c r="B7" s="3" t="s">
        <v>15</v>
      </c>
    </row>
    <row r="8" spans="2:2">
      <c r="B8" s="3" t="s">
        <v>16</v>
      </c>
    </row>
    <row r="9" spans="2:2">
      <c r="B9" s="4" t="s">
        <v>17</v>
      </c>
    </row>
    <row r="10" spans="2:2">
      <c r="B10" s="4"/>
    </row>
    <row r="11" spans="2:2" ht="15.75">
      <c r="B11" s="5"/>
    </row>
    <row r="12" spans="2:2" ht="15.75">
      <c r="B12" s="5"/>
    </row>
    <row r="13" spans="2:2" ht="15.75">
      <c r="B13" s="5"/>
    </row>
    <row r="14" spans="2:2" ht="15.75">
      <c r="B14" s="5"/>
    </row>
    <row r="15" spans="2:2" ht="15.75">
      <c r="B15" s="5"/>
    </row>
    <row r="16" spans="2:2" ht="15.75">
      <c r="B16" s="5"/>
    </row>
    <row r="17" spans="2:2" ht="27.75">
      <c r="B17" s="6"/>
    </row>
    <row r="18" spans="2:2" ht="27.75">
      <c r="B18" s="6"/>
    </row>
    <row r="19" spans="2:2" ht="25.5">
      <c r="B19" s="7" t="s">
        <v>104</v>
      </c>
    </row>
    <row r="20" spans="2:2" s="52" customFormat="1" ht="15"/>
    <row r="22" spans="2:2" ht="15.75">
      <c r="B22" s="8" t="s">
        <v>18</v>
      </c>
    </row>
    <row r="24" spans="2:2" ht="18">
      <c r="B24" s="9"/>
    </row>
    <row r="25" spans="2:2" ht="18">
      <c r="B25" s="9"/>
    </row>
  </sheetData>
  <phoneticPr fontId="0" type="noConversion"/>
  <pageMargins left="0.75" right="0.75" top="1" bottom="1" header="0.5" footer="0.5"/>
  <pageSetup scale="79" fitToHeight="2"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pageSetUpPr fitToPage="1"/>
  </sheetPr>
  <dimension ref="A1:U38"/>
  <sheetViews>
    <sheetView zoomScaleNormal="100" workbookViewId="0"/>
  </sheetViews>
  <sheetFormatPr defaultRowHeight="12.75"/>
  <cols>
    <col min="1" max="1" width="10.140625" style="18" customWidth="1"/>
    <col min="2" max="2" width="10.42578125" style="18" customWidth="1"/>
    <col min="3" max="3" width="9.5703125" style="18" customWidth="1"/>
    <col min="4" max="4" width="12" style="18" customWidth="1"/>
    <col min="5" max="5" width="9.28515625" style="18" customWidth="1"/>
    <col min="6" max="6" width="9" style="18" customWidth="1"/>
    <col min="7" max="10" width="9.42578125" style="18" customWidth="1"/>
    <col min="11" max="11" width="9.5703125" style="18" customWidth="1"/>
    <col min="12" max="12" width="8.85546875" style="18" customWidth="1"/>
    <col min="13" max="13" width="10.42578125" style="18" customWidth="1"/>
    <col min="14" max="14" width="10" style="18" customWidth="1"/>
    <col min="15" max="15" width="9" style="18" customWidth="1"/>
    <col min="16" max="16" width="9.7109375" style="18" customWidth="1"/>
    <col min="17" max="17" width="10.7109375" style="18" customWidth="1"/>
    <col min="18" max="18" width="9.28515625" style="18" bestFit="1" customWidth="1"/>
    <col min="19" max="19" width="9.7109375" style="18" bestFit="1" customWidth="1"/>
    <col min="20" max="20" width="9.85546875" style="18" customWidth="1"/>
    <col min="21" max="21" width="12.28515625" style="18" customWidth="1"/>
    <col min="22" max="16384" width="9.140625" style="18"/>
  </cols>
  <sheetData>
    <row r="1" spans="1:21" ht="26.25">
      <c r="A1" s="53" t="s">
        <v>103</v>
      </c>
    </row>
    <row r="2" spans="1:21" ht="18">
      <c r="A2" s="13" t="s">
        <v>2</v>
      </c>
      <c r="Q2" s="14"/>
    </row>
    <row r="3" spans="1:21" ht="14.25">
      <c r="A3" s="17"/>
      <c r="Q3" s="14"/>
    </row>
    <row r="4" spans="1:21" ht="15" customHeight="1">
      <c r="A4" s="371" t="s">
        <v>108</v>
      </c>
      <c r="B4" s="371"/>
      <c r="C4" s="371"/>
      <c r="D4" s="371"/>
      <c r="E4" s="371"/>
      <c r="F4" s="371"/>
      <c r="G4" s="371"/>
      <c r="H4" s="371"/>
      <c r="I4" s="371"/>
      <c r="J4" s="371"/>
      <c r="K4" s="371"/>
      <c r="L4" s="371"/>
      <c r="M4" s="371"/>
      <c r="N4" s="371"/>
      <c r="O4" s="371"/>
      <c r="P4" s="371"/>
      <c r="Q4" s="371"/>
      <c r="R4" s="371"/>
      <c r="S4" s="371"/>
    </row>
    <row r="5" spans="1:21" ht="15" customHeight="1">
      <c r="A5" s="371"/>
      <c r="B5" s="371"/>
      <c r="C5" s="371"/>
      <c r="D5" s="371"/>
      <c r="E5" s="371"/>
      <c r="F5" s="371"/>
      <c r="G5" s="371"/>
      <c r="H5" s="371"/>
      <c r="I5" s="371"/>
      <c r="J5" s="371"/>
      <c r="K5" s="371"/>
      <c r="L5" s="371"/>
      <c r="M5" s="371"/>
      <c r="N5" s="371"/>
      <c r="O5" s="371"/>
      <c r="P5" s="371"/>
      <c r="Q5" s="371"/>
      <c r="R5" s="371"/>
      <c r="S5" s="371"/>
      <c r="U5" s="115"/>
    </row>
    <row r="6" spans="1:21" ht="15" customHeight="1">
      <c r="A6" s="371"/>
      <c r="B6" s="371"/>
      <c r="C6" s="371"/>
      <c r="D6" s="371"/>
      <c r="E6" s="371"/>
      <c r="F6" s="371"/>
      <c r="G6" s="371"/>
      <c r="H6" s="371"/>
      <c r="I6" s="371"/>
      <c r="J6" s="371"/>
      <c r="K6" s="371"/>
      <c r="L6" s="371"/>
      <c r="M6" s="371"/>
      <c r="N6" s="371"/>
      <c r="O6" s="371"/>
      <c r="P6" s="371"/>
      <c r="Q6" s="371"/>
      <c r="R6" s="371"/>
      <c r="S6" s="371"/>
    </row>
    <row r="7" spans="1:21" ht="15" customHeight="1">
      <c r="A7" s="371"/>
      <c r="B7" s="371"/>
      <c r="C7" s="371"/>
      <c r="D7" s="371"/>
      <c r="E7" s="371"/>
      <c r="F7" s="371"/>
      <c r="G7" s="371"/>
      <c r="H7" s="371"/>
      <c r="I7" s="371"/>
      <c r="J7" s="371"/>
      <c r="K7" s="371"/>
      <c r="L7" s="371"/>
      <c r="M7" s="371"/>
      <c r="N7" s="371"/>
      <c r="O7" s="371"/>
      <c r="P7" s="371"/>
      <c r="Q7" s="371"/>
      <c r="R7" s="371"/>
      <c r="S7" s="371"/>
    </row>
    <row r="8" spans="1:21" ht="18" customHeight="1">
      <c r="A8" s="25"/>
      <c r="B8" s="25"/>
      <c r="C8" s="25"/>
      <c r="D8" s="25"/>
      <c r="E8" s="25"/>
      <c r="F8" s="25"/>
      <c r="G8" s="25"/>
      <c r="H8" s="25"/>
      <c r="I8" s="25"/>
      <c r="J8" s="25"/>
      <c r="K8" s="25"/>
      <c r="L8" s="25"/>
      <c r="M8" s="25"/>
      <c r="N8" s="25"/>
      <c r="O8" s="25"/>
      <c r="P8" s="25"/>
      <c r="Q8" s="26"/>
    </row>
    <row r="9" spans="1:21" ht="13.5" thickBot="1"/>
    <row r="10" spans="1:21" ht="12.75" customHeight="1" thickBot="1">
      <c r="A10" s="347" t="s">
        <v>22</v>
      </c>
      <c r="B10" s="349" t="s">
        <v>10</v>
      </c>
      <c r="C10" s="350"/>
      <c r="D10" s="351"/>
      <c r="E10" s="349" t="s">
        <v>32</v>
      </c>
      <c r="F10" s="350"/>
      <c r="G10" s="351"/>
      <c r="H10" s="349" t="s">
        <v>29</v>
      </c>
      <c r="I10" s="350"/>
      <c r="J10" s="351"/>
      <c r="K10" s="349" t="s">
        <v>33</v>
      </c>
      <c r="L10" s="350"/>
      <c r="M10" s="351"/>
      <c r="N10" s="349" t="s">
        <v>5</v>
      </c>
      <c r="O10" s="350"/>
      <c r="P10" s="351"/>
    </row>
    <row r="11" spans="1:21" ht="30" customHeight="1" thickBot="1">
      <c r="A11" s="348"/>
      <c r="B11" s="82" t="s">
        <v>38</v>
      </c>
      <c r="C11" s="108" t="s">
        <v>105</v>
      </c>
      <c r="D11" s="83" t="s">
        <v>9</v>
      </c>
      <c r="E11" s="82" t="s">
        <v>38</v>
      </c>
      <c r="F11" s="108" t="s">
        <v>105</v>
      </c>
      <c r="G11" s="83" t="s">
        <v>9</v>
      </c>
      <c r="H11" s="82" t="s">
        <v>38</v>
      </c>
      <c r="I11" s="108" t="s">
        <v>105</v>
      </c>
      <c r="J11" s="83" t="s">
        <v>9</v>
      </c>
      <c r="K11" s="82" t="s">
        <v>38</v>
      </c>
      <c r="L11" s="108" t="s">
        <v>105</v>
      </c>
      <c r="M11" s="83" t="s">
        <v>9</v>
      </c>
      <c r="N11" s="82" t="s">
        <v>38</v>
      </c>
      <c r="O11" s="108" t="s">
        <v>105</v>
      </c>
      <c r="P11" s="83" t="s">
        <v>9</v>
      </c>
    </row>
    <row r="12" spans="1:21">
      <c r="A12" s="124">
        <v>2004</v>
      </c>
      <c r="B12" s="126">
        <v>0</v>
      </c>
      <c r="C12" s="127">
        <v>22876</v>
      </c>
      <c r="D12" s="121">
        <f t="shared" ref="D12:D27" si="0">IF(C12=0, "NA", B12/C12)</f>
        <v>0</v>
      </c>
      <c r="E12" s="126"/>
      <c r="F12" s="127"/>
      <c r="G12" s="121"/>
      <c r="H12" s="126">
        <v>0</v>
      </c>
      <c r="I12" s="127">
        <v>16</v>
      </c>
      <c r="J12" s="297">
        <f t="shared" ref="J12:J27" si="1">IF(I12=0, "NA", H12/I12)</f>
        <v>0</v>
      </c>
      <c r="K12" s="126"/>
      <c r="L12" s="127"/>
      <c r="M12" s="121"/>
      <c r="N12" s="294">
        <f>SUM(K12,H12,E12,B12)</f>
        <v>0</v>
      </c>
      <c r="O12" s="127">
        <f>SUM(L12,I12,F12,C12)</f>
        <v>22892</v>
      </c>
      <c r="P12" s="121">
        <f>IF(O12=0, "NA", N12/O12)</f>
        <v>0</v>
      </c>
    </row>
    <row r="13" spans="1:21">
      <c r="A13" s="124">
        <v>2005</v>
      </c>
      <c r="B13" s="128">
        <v>1</v>
      </c>
      <c r="C13" s="125">
        <v>22264</v>
      </c>
      <c r="D13" s="120">
        <f t="shared" si="0"/>
        <v>4.4915558749550845E-5</v>
      </c>
      <c r="E13" s="128"/>
      <c r="F13" s="125"/>
      <c r="G13" s="120"/>
      <c r="H13" s="128">
        <v>0</v>
      </c>
      <c r="I13" s="125">
        <v>28</v>
      </c>
      <c r="J13" s="261">
        <f t="shared" si="1"/>
        <v>0</v>
      </c>
      <c r="K13" s="128"/>
      <c r="L13" s="125"/>
      <c r="M13" s="120"/>
      <c r="N13" s="295">
        <f t="shared" ref="N13:N27" si="2">SUM(K13,H13,E13,B13)</f>
        <v>1</v>
      </c>
      <c r="O13" s="125">
        <f t="shared" ref="O13:O27" si="3">SUM(L13,I13,F13,C13)</f>
        <v>22292</v>
      </c>
      <c r="P13" s="120">
        <f>IF(O13=0, "NA", N13/O13)</f>
        <v>4.4859142293199357E-5</v>
      </c>
    </row>
    <row r="14" spans="1:21">
      <c r="A14" s="124">
        <v>2006</v>
      </c>
      <c r="B14" s="128">
        <v>0</v>
      </c>
      <c r="C14" s="125">
        <v>19724</v>
      </c>
      <c r="D14" s="120">
        <f t="shared" si="0"/>
        <v>0</v>
      </c>
      <c r="E14" s="128"/>
      <c r="F14" s="125"/>
      <c r="G14" s="120"/>
      <c r="H14" s="128">
        <v>0</v>
      </c>
      <c r="I14" s="125">
        <v>21</v>
      </c>
      <c r="J14" s="261">
        <f t="shared" si="1"/>
        <v>0</v>
      </c>
      <c r="K14" s="128"/>
      <c r="L14" s="125"/>
      <c r="M14" s="120"/>
      <c r="N14" s="295">
        <f t="shared" si="2"/>
        <v>0</v>
      </c>
      <c r="O14" s="125">
        <f t="shared" si="3"/>
        <v>19745</v>
      </c>
      <c r="P14" s="120">
        <f t="shared" ref="P14:P27" si="4">IF(O14=0, "NA", N14/O14)</f>
        <v>0</v>
      </c>
    </row>
    <row r="15" spans="1:21">
      <c r="A15" s="124">
        <v>2007</v>
      </c>
      <c r="B15" s="128">
        <v>0</v>
      </c>
      <c r="C15" s="125">
        <v>17339</v>
      </c>
      <c r="D15" s="120">
        <f t="shared" si="0"/>
        <v>0</v>
      </c>
      <c r="E15" s="128"/>
      <c r="F15" s="125"/>
      <c r="G15" s="120"/>
      <c r="H15" s="128">
        <v>0</v>
      </c>
      <c r="I15" s="125">
        <v>12</v>
      </c>
      <c r="J15" s="261">
        <f t="shared" si="1"/>
        <v>0</v>
      </c>
      <c r="K15" s="128">
        <v>0</v>
      </c>
      <c r="L15" s="125">
        <v>213</v>
      </c>
      <c r="M15" s="120">
        <f t="shared" ref="M15:M27" si="5">IF(L15=0, "NA", K15/L15)</f>
        <v>0</v>
      </c>
      <c r="N15" s="295">
        <f t="shared" si="2"/>
        <v>0</v>
      </c>
      <c r="O15" s="125">
        <f t="shared" si="3"/>
        <v>17564</v>
      </c>
      <c r="P15" s="120">
        <f t="shared" si="4"/>
        <v>0</v>
      </c>
    </row>
    <row r="16" spans="1:21">
      <c r="A16" s="124">
        <v>2008</v>
      </c>
      <c r="B16" s="128">
        <v>0</v>
      </c>
      <c r="C16" s="125">
        <v>15024</v>
      </c>
      <c r="D16" s="120">
        <f t="shared" si="0"/>
        <v>0</v>
      </c>
      <c r="E16" s="128">
        <v>0</v>
      </c>
      <c r="F16" s="125">
        <v>1113</v>
      </c>
      <c r="G16" s="120">
        <f t="shared" ref="G16:G27" si="6">IF(F16=0, "NA", E16/F16)</f>
        <v>0</v>
      </c>
      <c r="H16" s="128">
        <v>0</v>
      </c>
      <c r="I16" s="125">
        <v>10</v>
      </c>
      <c r="J16" s="261">
        <f t="shared" si="1"/>
        <v>0</v>
      </c>
      <c r="K16" s="128">
        <v>0</v>
      </c>
      <c r="L16" s="125">
        <v>341</v>
      </c>
      <c r="M16" s="120">
        <f t="shared" si="5"/>
        <v>0</v>
      </c>
      <c r="N16" s="295">
        <f t="shared" si="2"/>
        <v>0</v>
      </c>
      <c r="O16" s="125">
        <f t="shared" si="3"/>
        <v>16488</v>
      </c>
      <c r="P16" s="120">
        <f t="shared" si="4"/>
        <v>0</v>
      </c>
    </row>
    <row r="17" spans="1:16">
      <c r="A17" s="124">
        <v>2009</v>
      </c>
      <c r="B17" s="128">
        <v>0</v>
      </c>
      <c r="C17" s="125">
        <v>10178</v>
      </c>
      <c r="D17" s="120">
        <f t="shared" si="0"/>
        <v>0</v>
      </c>
      <c r="E17" s="128">
        <v>0</v>
      </c>
      <c r="F17" s="125">
        <v>804</v>
      </c>
      <c r="G17" s="120">
        <f t="shared" si="6"/>
        <v>0</v>
      </c>
      <c r="H17" s="128">
        <v>0</v>
      </c>
      <c r="I17" s="125">
        <v>55</v>
      </c>
      <c r="J17" s="261">
        <f t="shared" si="1"/>
        <v>0</v>
      </c>
      <c r="K17" s="128">
        <v>0</v>
      </c>
      <c r="L17" s="125">
        <v>101</v>
      </c>
      <c r="M17" s="120">
        <f t="shared" si="5"/>
        <v>0</v>
      </c>
      <c r="N17" s="295">
        <f t="shared" si="2"/>
        <v>0</v>
      </c>
      <c r="O17" s="125">
        <f t="shared" si="3"/>
        <v>11138</v>
      </c>
      <c r="P17" s="120">
        <f t="shared" si="4"/>
        <v>0</v>
      </c>
    </row>
    <row r="18" spans="1:16">
      <c r="A18" s="124">
        <v>2010</v>
      </c>
      <c r="B18" s="128">
        <v>1</v>
      </c>
      <c r="C18" s="125">
        <v>10344</v>
      </c>
      <c r="D18" s="120">
        <f t="shared" si="0"/>
        <v>9.6674400618716169E-5</v>
      </c>
      <c r="E18" s="128">
        <v>0</v>
      </c>
      <c r="F18" s="125">
        <v>654</v>
      </c>
      <c r="G18" s="120">
        <f t="shared" si="6"/>
        <v>0</v>
      </c>
      <c r="H18" s="128">
        <v>0</v>
      </c>
      <c r="I18" s="125">
        <v>86</v>
      </c>
      <c r="J18" s="261">
        <f t="shared" si="1"/>
        <v>0</v>
      </c>
      <c r="K18" s="128">
        <v>0</v>
      </c>
      <c r="L18" s="125">
        <v>117</v>
      </c>
      <c r="M18" s="120">
        <f t="shared" si="5"/>
        <v>0</v>
      </c>
      <c r="N18" s="295">
        <f t="shared" si="2"/>
        <v>1</v>
      </c>
      <c r="O18" s="125">
        <f t="shared" si="3"/>
        <v>11201</v>
      </c>
      <c r="P18" s="120">
        <f t="shared" si="4"/>
        <v>8.9277743058655478E-5</v>
      </c>
    </row>
    <row r="19" spans="1:16">
      <c r="A19" s="124">
        <v>2011</v>
      </c>
      <c r="B19" s="128">
        <v>0</v>
      </c>
      <c r="C19" s="125">
        <v>9787</v>
      </c>
      <c r="D19" s="120">
        <f t="shared" si="0"/>
        <v>0</v>
      </c>
      <c r="E19" s="128">
        <v>0</v>
      </c>
      <c r="F19" s="125">
        <v>866</v>
      </c>
      <c r="G19" s="120">
        <f t="shared" si="6"/>
        <v>0</v>
      </c>
      <c r="H19" s="128">
        <v>0</v>
      </c>
      <c r="I19" s="125">
        <v>158</v>
      </c>
      <c r="J19" s="261">
        <f t="shared" si="1"/>
        <v>0</v>
      </c>
      <c r="K19" s="128">
        <v>0</v>
      </c>
      <c r="L19" s="125">
        <v>520</v>
      </c>
      <c r="M19" s="120">
        <f t="shared" si="5"/>
        <v>0</v>
      </c>
      <c r="N19" s="295">
        <f t="shared" si="2"/>
        <v>0</v>
      </c>
      <c r="O19" s="125">
        <f t="shared" si="3"/>
        <v>11331</v>
      </c>
      <c r="P19" s="120">
        <f t="shared" si="4"/>
        <v>0</v>
      </c>
    </row>
    <row r="20" spans="1:16">
      <c r="A20" s="124">
        <v>2012</v>
      </c>
      <c r="B20" s="128">
        <v>0</v>
      </c>
      <c r="C20" s="125">
        <v>8950</v>
      </c>
      <c r="D20" s="120">
        <f t="shared" si="0"/>
        <v>0</v>
      </c>
      <c r="E20" s="128">
        <v>0</v>
      </c>
      <c r="F20" s="125">
        <v>766</v>
      </c>
      <c r="G20" s="120">
        <f t="shared" si="6"/>
        <v>0</v>
      </c>
      <c r="H20" s="128">
        <v>0</v>
      </c>
      <c r="I20" s="125">
        <v>131</v>
      </c>
      <c r="J20" s="261">
        <f t="shared" si="1"/>
        <v>0</v>
      </c>
      <c r="K20" s="128">
        <v>0</v>
      </c>
      <c r="L20" s="125">
        <v>473</v>
      </c>
      <c r="M20" s="120">
        <f t="shared" si="5"/>
        <v>0</v>
      </c>
      <c r="N20" s="295">
        <f t="shared" si="2"/>
        <v>0</v>
      </c>
      <c r="O20" s="125">
        <f t="shared" si="3"/>
        <v>10320</v>
      </c>
      <c r="P20" s="120">
        <f t="shared" si="4"/>
        <v>0</v>
      </c>
    </row>
    <row r="21" spans="1:16">
      <c r="A21" s="124">
        <v>2013</v>
      </c>
      <c r="B21" s="128">
        <v>0</v>
      </c>
      <c r="C21" s="125">
        <v>8297</v>
      </c>
      <c r="D21" s="120">
        <f t="shared" si="0"/>
        <v>0</v>
      </c>
      <c r="E21" s="128">
        <v>0</v>
      </c>
      <c r="F21" s="125">
        <v>604</v>
      </c>
      <c r="G21" s="120">
        <f t="shared" si="6"/>
        <v>0</v>
      </c>
      <c r="H21" s="128">
        <v>0</v>
      </c>
      <c r="I21" s="125">
        <v>132</v>
      </c>
      <c r="J21" s="261">
        <f t="shared" si="1"/>
        <v>0</v>
      </c>
      <c r="K21" s="128">
        <v>0</v>
      </c>
      <c r="L21" s="125">
        <v>350</v>
      </c>
      <c r="M21" s="120">
        <f t="shared" si="5"/>
        <v>0</v>
      </c>
      <c r="N21" s="295">
        <f t="shared" si="2"/>
        <v>0</v>
      </c>
      <c r="O21" s="125">
        <f t="shared" si="3"/>
        <v>9383</v>
      </c>
      <c r="P21" s="120">
        <f t="shared" si="4"/>
        <v>0</v>
      </c>
    </row>
    <row r="22" spans="1:16">
      <c r="A22" s="124">
        <v>2014</v>
      </c>
      <c r="B22" s="128">
        <v>0</v>
      </c>
      <c r="C22" s="125">
        <v>7093</v>
      </c>
      <c r="D22" s="120">
        <f t="shared" si="0"/>
        <v>0</v>
      </c>
      <c r="E22" s="128">
        <v>0</v>
      </c>
      <c r="F22" s="125">
        <v>553</v>
      </c>
      <c r="G22" s="120">
        <f t="shared" si="6"/>
        <v>0</v>
      </c>
      <c r="H22" s="128">
        <v>0</v>
      </c>
      <c r="I22" s="125">
        <v>248</v>
      </c>
      <c r="J22" s="261">
        <f t="shared" si="1"/>
        <v>0</v>
      </c>
      <c r="K22" s="128">
        <v>0</v>
      </c>
      <c r="L22" s="125">
        <v>379</v>
      </c>
      <c r="M22" s="120">
        <f t="shared" si="5"/>
        <v>0</v>
      </c>
      <c r="N22" s="295">
        <f t="shared" si="2"/>
        <v>0</v>
      </c>
      <c r="O22" s="125">
        <f t="shared" si="3"/>
        <v>8273</v>
      </c>
      <c r="P22" s="120">
        <f t="shared" si="4"/>
        <v>0</v>
      </c>
    </row>
    <row r="23" spans="1:16">
      <c r="A23" s="124">
        <v>2015</v>
      </c>
      <c r="B23" s="128">
        <v>0</v>
      </c>
      <c r="C23" s="125">
        <v>8460</v>
      </c>
      <c r="D23" s="120">
        <f t="shared" si="0"/>
        <v>0</v>
      </c>
      <c r="E23" s="128">
        <v>0</v>
      </c>
      <c r="F23" s="125">
        <v>658</v>
      </c>
      <c r="G23" s="120">
        <f t="shared" si="6"/>
        <v>0</v>
      </c>
      <c r="H23" s="128">
        <v>0</v>
      </c>
      <c r="I23" s="125">
        <v>218</v>
      </c>
      <c r="J23" s="261">
        <f t="shared" si="1"/>
        <v>0</v>
      </c>
      <c r="K23" s="128">
        <v>0</v>
      </c>
      <c r="L23" s="125">
        <v>498</v>
      </c>
      <c r="M23" s="120">
        <f t="shared" si="5"/>
        <v>0</v>
      </c>
      <c r="N23" s="295">
        <f t="shared" si="2"/>
        <v>0</v>
      </c>
      <c r="O23" s="125">
        <f t="shared" si="3"/>
        <v>9834</v>
      </c>
      <c r="P23" s="120">
        <f t="shared" si="4"/>
        <v>0</v>
      </c>
    </row>
    <row r="24" spans="1:16">
      <c r="A24" s="124">
        <v>2016</v>
      </c>
      <c r="B24" s="128">
        <v>0</v>
      </c>
      <c r="C24" s="125">
        <v>4658</v>
      </c>
      <c r="D24" s="120">
        <f t="shared" si="0"/>
        <v>0</v>
      </c>
      <c r="E24" s="128">
        <v>0</v>
      </c>
      <c r="F24" s="125">
        <v>333</v>
      </c>
      <c r="G24" s="120">
        <f t="shared" si="6"/>
        <v>0</v>
      </c>
      <c r="H24" s="128">
        <v>0</v>
      </c>
      <c r="I24" s="125">
        <v>105</v>
      </c>
      <c r="J24" s="261">
        <f t="shared" si="1"/>
        <v>0</v>
      </c>
      <c r="K24" s="128">
        <v>0</v>
      </c>
      <c r="L24" s="125">
        <v>270</v>
      </c>
      <c r="M24" s="120">
        <f t="shared" si="5"/>
        <v>0</v>
      </c>
      <c r="N24" s="295">
        <f t="shared" si="2"/>
        <v>0</v>
      </c>
      <c r="O24" s="125">
        <f t="shared" si="3"/>
        <v>5366</v>
      </c>
      <c r="P24" s="120">
        <f t="shared" si="4"/>
        <v>0</v>
      </c>
    </row>
    <row r="25" spans="1:16">
      <c r="A25" s="124">
        <v>2017</v>
      </c>
      <c r="B25" s="128">
        <v>0</v>
      </c>
      <c r="C25" s="125">
        <v>3306</v>
      </c>
      <c r="D25" s="120">
        <f t="shared" si="0"/>
        <v>0</v>
      </c>
      <c r="E25" s="128">
        <v>0</v>
      </c>
      <c r="F25" s="125">
        <v>147</v>
      </c>
      <c r="G25" s="120">
        <f t="shared" si="6"/>
        <v>0</v>
      </c>
      <c r="H25" s="128">
        <v>0</v>
      </c>
      <c r="I25" s="125">
        <v>35</v>
      </c>
      <c r="J25" s="261">
        <f t="shared" si="1"/>
        <v>0</v>
      </c>
      <c r="K25" s="128">
        <v>0</v>
      </c>
      <c r="L25" s="125">
        <v>116</v>
      </c>
      <c r="M25" s="120">
        <f t="shared" si="5"/>
        <v>0</v>
      </c>
      <c r="N25" s="295">
        <f t="shared" si="2"/>
        <v>0</v>
      </c>
      <c r="O25" s="125">
        <f t="shared" si="3"/>
        <v>3604</v>
      </c>
      <c r="P25" s="120">
        <f t="shared" si="4"/>
        <v>0</v>
      </c>
    </row>
    <row r="26" spans="1:16">
      <c r="A26" s="124">
        <v>2018</v>
      </c>
      <c r="B26" s="128">
        <v>0</v>
      </c>
      <c r="C26" s="125">
        <v>1180</v>
      </c>
      <c r="D26" s="120">
        <f t="shared" si="0"/>
        <v>0</v>
      </c>
      <c r="E26" s="128">
        <v>0</v>
      </c>
      <c r="F26" s="125">
        <v>27</v>
      </c>
      <c r="G26" s="120">
        <f t="shared" si="6"/>
        <v>0</v>
      </c>
      <c r="H26" s="128">
        <v>0</v>
      </c>
      <c r="I26" s="125">
        <v>12</v>
      </c>
      <c r="J26" s="261">
        <f t="shared" si="1"/>
        <v>0</v>
      </c>
      <c r="K26" s="128">
        <v>0</v>
      </c>
      <c r="L26" s="125">
        <v>23</v>
      </c>
      <c r="M26" s="120">
        <f t="shared" si="5"/>
        <v>0</v>
      </c>
      <c r="N26" s="295">
        <f t="shared" si="2"/>
        <v>0</v>
      </c>
      <c r="O26" s="125">
        <f t="shared" si="3"/>
        <v>1242</v>
      </c>
      <c r="P26" s="120">
        <f t="shared" si="4"/>
        <v>0</v>
      </c>
    </row>
    <row r="27" spans="1:16" ht="13.5" thickBot="1">
      <c r="A27" s="124">
        <v>2019</v>
      </c>
      <c r="B27" s="265">
        <v>0</v>
      </c>
      <c r="C27" s="266">
        <v>42</v>
      </c>
      <c r="D27" s="174">
        <f t="shared" si="0"/>
        <v>0</v>
      </c>
      <c r="E27" s="265">
        <v>0</v>
      </c>
      <c r="F27" s="266">
        <v>2</v>
      </c>
      <c r="G27" s="174">
        <f t="shared" si="6"/>
        <v>0</v>
      </c>
      <c r="H27" s="265"/>
      <c r="I27" s="266"/>
      <c r="J27" s="298" t="str">
        <f t="shared" si="1"/>
        <v>NA</v>
      </c>
      <c r="K27" s="265">
        <v>0</v>
      </c>
      <c r="L27" s="266">
        <v>7</v>
      </c>
      <c r="M27" s="174">
        <f t="shared" si="5"/>
        <v>0</v>
      </c>
      <c r="N27" s="296">
        <f t="shared" si="2"/>
        <v>0</v>
      </c>
      <c r="O27" s="266">
        <f t="shared" si="3"/>
        <v>51</v>
      </c>
      <c r="P27" s="174">
        <f t="shared" si="4"/>
        <v>0</v>
      </c>
    </row>
    <row r="28" spans="1:16" ht="13.5" thickBot="1">
      <c r="A28" s="98" t="s">
        <v>5</v>
      </c>
      <c r="B28" s="262">
        <f>SUM(B12:B27)</f>
        <v>2</v>
      </c>
      <c r="C28" s="263">
        <f>SUM(C12:C27)</f>
        <v>169522</v>
      </c>
      <c r="D28" s="264">
        <f>B28/C28</f>
        <v>1.1797878741402297E-5</v>
      </c>
      <c r="E28" s="262">
        <f>SUM(E12:E27)</f>
        <v>0</v>
      </c>
      <c r="F28" s="263">
        <f>SUM(F12:F27)</f>
        <v>6527</v>
      </c>
      <c r="G28" s="264">
        <f>E28/F28</f>
        <v>0</v>
      </c>
      <c r="H28" s="262">
        <f>SUM(H12:H27)</f>
        <v>0</v>
      </c>
      <c r="I28" s="263">
        <f>SUM(I12:I27)</f>
        <v>1267</v>
      </c>
      <c r="J28" s="264">
        <f>H28/I28</f>
        <v>0</v>
      </c>
      <c r="K28" s="262">
        <f>SUM(K12:K27)</f>
        <v>0</v>
      </c>
      <c r="L28" s="263">
        <f>SUM(L12:L27)</f>
        <v>3408</v>
      </c>
      <c r="M28" s="264">
        <f>K28/L28</f>
        <v>0</v>
      </c>
      <c r="N28" s="262">
        <f>SUM(N12:N27)</f>
        <v>2</v>
      </c>
      <c r="O28" s="263">
        <f>SUM(O12:O27)</f>
        <v>180724</v>
      </c>
      <c r="P28" s="264">
        <f>N28/O28</f>
        <v>1.1066598791527411E-5</v>
      </c>
    </row>
    <row r="38" spans="1:1">
      <c r="A38" s="115"/>
    </row>
  </sheetData>
  <mergeCells count="7">
    <mergeCell ref="A4:S7"/>
    <mergeCell ref="A10:A11"/>
    <mergeCell ref="B10:D10"/>
    <mergeCell ref="E10:G10"/>
    <mergeCell ref="H10:J10"/>
    <mergeCell ref="K10:M10"/>
    <mergeCell ref="N10:P10"/>
  </mergeCells>
  <phoneticPr fontId="0" type="noConversion"/>
  <pageMargins left="0.75" right="0.75" top="1" bottom="1" header="0.5" footer="0.5"/>
  <pageSetup scale="60" orientation="landscape" r:id="rId1"/>
  <headerFooter alignWithMargins="0">
    <oddFooter>&amp;C&amp;14B-&amp;P-4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V31"/>
  <sheetViews>
    <sheetView zoomScaleNormal="100" workbookViewId="0"/>
  </sheetViews>
  <sheetFormatPr defaultRowHeight="12.75"/>
  <cols>
    <col min="1" max="1" width="10.140625" style="18" customWidth="1"/>
    <col min="2" max="2" width="10.85546875" style="18" bestFit="1" customWidth="1"/>
    <col min="3" max="3" width="8.140625" style="18" bestFit="1" customWidth="1"/>
    <col min="4" max="5" width="10.85546875" style="18" bestFit="1" customWidth="1"/>
    <col min="6" max="6" width="8" style="18" bestFit="1" customWidth="1"/>
    <col min="7" max="8" width="10.85546875" style="18" bestFit="1" customWidth="1"/>
    <col min="9" max="9" width="8" style="18" bestFit="1" customWidth="1"/>
    <col min="10" max="11" width="10.85546875" style="18" bestFit="1" customWidth="1"/>
    <col min="12" max="12" width="8" style="18" bestFit="1" customWidth="1"/>
    <col min="13" max="14" width="10.85546875" style="18" bestFit="1" customWidth="1"/>
    <col min="15" max="15" width="8" style="18" bestFit="1" customWidth="1"/>
    <col min="16" max="17" width="10.85546875" style="18" bestFit="1" customWidth="1"/>
    <col min="18" max="18" width="8" style="18" bestFit="1" customWidth="1"/>
    <col min="19" max="20" width="10.85546875" style="18" bestFit="1" customWidth="1"/>
    <col min="21" max="21" width="10.140625" style="18" customWidth="1"/>
    <col min="22" max="22" width="10.85546875" style="18" bestFit="1" customWidth="1"/>
    <col min="23" max="23" width="10.42578125" style="18" customWidth="1"/>
    <col min="24" max="16384" width="9.140625" style="18"/>
  </cols>
  <sheetData>
    <row r="1" spans="1:22" ht="26.25">
      <c r="A1" s="53" t="s">
        <v>103</v>
      </c>
    </row>
    <row r="2" spans="1:22" ht="18">
      <c r="A2" s="13" t="s">
        <v>36</v>
      </c>
      <c r="Q2" s="14"/>
    </row>
    <row r="3" spans="1:22" ht="14.25">
      <c r="A3" s="17"/>
      <c r="Q3" s="14"/>
    </row>
    <row r="4" spans="1:22" ht="12.75" customHeight="1">
      <c r="A4" s="372" t="s">
        <v>109</v>
      </c>
      <c r="B4" s="372"/>
      <c r="C4" s="372"/>
      <c r="D4" s="372"/>
      <c r="E4" s="372"/>
      <c r="F4" s="372"/>
      <c r="G4" s="372"/>
      <c r="H4" s="372"/>
      <c r="I4" s="372"/>
      <c r="J4" s="372"/>
      <c r="K4" s="372"/>
      <c r="L4" s="372"/>
      <c r="M4" s="372"/>
      <c r="N4" s="372"/>
      <c r="O4" s="372"/>
      <c r="P4" s="25"/>
      <c r="Q4" s="25"/>
      <c r="R4" s="25"/>
      <c r="S4" s="25"/>
      <c r="T4" s="25"/>
      <c r="U4" s="25"/>
      <c r="V4" s="25"/>
    </row>
    <row r="5" spans="1:22" ht="12.75" customHeight="1">
      <c r="A5" s="372"/>
      <c r="B5" s="372"/>
      <c r="C5" s="372"/>
      <c r="D5" s="372"/>
      <c r="E5" s="372"/>
      <c r="F5" s="372"/>
      <c r="G5" s="372"/>
      <c r="H5" s="372"/>
      <c r="I5" s="372"/>
      <c r="J5" s="372"/>
      <c r="K5" s="372"/>
      <c r="L5" s="372"/>
      <c r="M5" s="372"/>
      <c r="N5" s="372"/>
      <c r="O5" s="372"/>
      <c r="P5" s="25"/>
      <c r="Q5" s="25"/>
      <c r="R5" s="25"/>
      <c r="S5" s="25"/>
      <c r="T5" s="25"/>
      <c r="U5" s="25"/>
      <c r="V5" s="25"/>
    </row>
    <row r="6" spans="1:22" ht="12.75" customHeight="1">
      <c r="A6" s="372"/>
      <c r="B6" s="372"/>
      <c r="C6" s="372"/>
      <c r="D6" s="372"/>
      <c r="E6" s="372"/>
      <c r="F6" s="372"/>
      <c r="G6" s="372"/>
      <c r="H6" s="372"/>
      <c r="I6" s="372"/>
      <c r="J6" s="372"/>
      <c r="K6" s="372"/>
      <c r="L6" s="372"/>
      <c r="M6" s="372"/>
      <c r="N6" s="372"/>
      <c r="O6" s="372"/>
      <c r="P6" s="25"/>
      <c r="Q6" s="25"/>
      <c r="R6" s="25"/>
      <c r="S6" s="25"/>
      <c r="T6" s="25"/>
      <c r="U6" s="25"/>
      <c r="V6" s="25"/>
    </row>
    <row r="7" spans="1:22" ht="12.75" customHeight="1">
      <c r="A7" s="372"/>
      <c r="B7" s="372"/>
      <c r="C7" s="372"/>
      <c r="D7" s="372"/>
      <c r="E7" s="372"/>
      <c r="F7" s="372"/>
      <c r="G7" s="372"/>
      <c r="H7" s="372"/>
      <c r="I7" s="372"/>
      <c r="J7" s="372"/>
      <c r="K7" s="372"/>
      <c r="L7" s="372"/>
      <c r="M7" s="372"/>
      <c r="N7" s="372"/>
      <c r="O7" s="372"/>
      <c r="P7" s="25"/>
      <c r="Q7" s="25"/>
      <c r="R7" s="25"/>
      <c r="S7" s="25"/>
      <c r="T7" s="25"/>
      <c r="U7" s="25"/>
      <c r="V7" s="25"/>
    </row>
    <row r="8" spans="1:22" ht="20.25" customHeight="1">
      <c r="A8" s="372"/>
      <c r="B8" s="372"/>
      <c r="C8" s="372"/>
      <c r="D8" s="372"/>
      <c r="E8" s="372"/>
      <c r="F8" s="372"/>
      <c r="G8" s="372"/>
      <c r="H8" s="372"/>
      <c r="I8" s="372"/>
      <c r="J8" s="372"/>
      <c r="K8" s="372"/>
      <c r="L8" s="372"/>
      <c r="M8" s="372"/>
      <c r="N8" s="372"/>
      <c r="O8" s="372"/>
      <c r="P8" s="25"/>
      <c r="Q8" s="25"/>
      <c r="R8" s="25"/>
      <c r="S8" s="25"/>
      <c r="T8" s="25"/>
      <c r="U8" s="25"/>
      <c r="V8" s="25"/>
    </row>
    <row r="9" spans="1:22" ht="12.75" customHeight="1">
      <c r="A9" s="372"/>
      <c r="B9" s="372"/>
      <c r="C9" s="372"/>
      <c r="D9" s="372"/>
      <c r="E9" s="372"/>
      <c r="F9" s="372"/>
      <c r="G9" s="372"/>
      <c r="H9" s="372"/>
      <c r="I9" s="372"/>
      <c r="J9" s="372"/>
      <c r="K9" s="372"/>
      <c r="L9" s="372"/>
      <c r="M9" s="372"/>
      <c r="N9" s="372"/>
      <c r="O9" s="372"/>
      <c r="P9" s="25"/>
      <c r="Q9" s="14"/>
    </row>
    <row r="10" spans="1:22" ht="12.75" customHeight="1"/>
    <row r="11" spans="1:22" ht="13.5" thickBot="1"/>
    <row r="12" spans="1:22" ht="13.5" thickBot="1">
      <c r="A12" s="347" t="s">
        <v>22</v>
      </c>
      <c r="B12" s="349" t="s">
        <v>10</v>
      </c>
      <c r="C12" s="350"/>
      <c r="D12" s="351"/>
      <c r="E12" s="349" t="s">
        <v>32</v>
      </c>
      <c r="F12" s="350"/>
      <c r="G12" s="351"/>
      <c r="H12" s="349" t="s">
        <v>29</v>
      </c>
      <c r="I12" s="350"/>
      <c r="J12" s="351"/>
      <c r="K12" s="349" t="s">
        <v>33</v>
      </c>
      <c r="L12" s="350"/>
      <c r="M12" s="351"/>
      <c r="N12" s="349" t="s">
        <v>5</v>
      </c>
      <c r="O12" s="350"/>
      <c r="P12" s="351"/>
    </row>
    <row r="13" spans="1:22" s="40" customFormat="1" ht="26.25" thickBot="1">
      <c r="A13" s="348"/>
      <c r="B13" s="56" t="s">
        <v>60</v>
      </c>
      <c r="C13" s="57" t="s">
        <v>105</v>
      </c>
      <c r="D13" s="58" t="s">
        <v>9</v>
      </c>
      <c r="E13" s="82" t="s">
        <v>60</v>
      </c>
      <c r="F13" s="108" t="s">
        <v>105</v>
      </c>
      <c r="G13" s="83" t="s">
        <v>9</v>
      </c>
      <c r="H13" s="82" t="s">
        <v>60</v>
      </c>
      <c r="I13" s="108" t="s">
        <v>105</v>
      </c>
      <c r="J13" s="83" t="s">
        <v>9</v>
      </c>
      <c r="K13" s="82" t="s">
        <v>60</v>
      </c>
      <c r="L13" s="108" t="s">
        <v>105</v>
      </c>
      <c r="M13" s="83" t="s">
        <v>9</v>
      </c>
      <c r="N13" s="82" t="s">
        <v>60</v>
      </c>
      <c r="O13" s="108" t="s">
        <v>105</v>
      </c>
      <c r="P13" s="83" t="s">
        <v>9</v>
      </c>
    </row>
    <row r="14" spans="1:22" ht="12.75" customHeight="1">
      <c r="A14" s="124">
        <v>2004</v>
      </c>
      <c r="B14" s="299">
        <v>3</v>
      </c>
      <c r="C14" s="300">
        <v>22876</v>
      </c>
      <c r="D14" s="202">
        <f t="shared" ref="D14:D29" si="0">IF(C14=0, "NA", B14/C14)</f>
        <v>1.3114180800839309E-4</v>
      </c>
      <c r="E14" s="126"/>
      <c r="F14" s="127"/>
      <c r="G14" s="121"/>
      <c r="H14" s="126">
        <v>0</v>
      </c>
      <c r="I14" s="127">
        <v>16</v>
      </c>
      <c r="J14" s="297">
        <f t="shared" ref="J14:J29" si="1">IF(I14=0, "NA", H14/I14)</f>
        <v>0</v>
      </c>
      <c r="K14" s="126"/>
      <c r="L14" s="127"/>
      <c r="M14" s="121"/>
      <c r="N14" s="294">
        <f>SUM(K14,H14,E14,B14)</f>
        <v>3</v>
      </c>
      <c r="O14" s="127">
        <f>SUM(L14,I14,F14,C14)</f>
        <v>22892</v>
      </c>
      <c r="P14" s="121">
        <f>IF(O14=0, "NA", N14/O14)</f>
        <v>1.3105014852350167E-4</v>
      </c>
    </row>
    <row r="15" spans="1:22" ht="12.75" customHeight="1">
      <c r="A15" s="124">
        <v>2005</v>
      </c>
      <c r="B15" s="128">
        <v>7</v>
      </c>
      <c r="C15" s="125">
        <v>22264</v>
      </c>
      <c r="D15" s="120">
        <f t="shared" si="0"/>
        <v>3.1440891124685593E-4</v>
      </c>
      <c r="E15" s="128"/>
      <c r="F15" s="125"/>
      <c r="G15" s="120"/>
      <c r="H15" s="128">
        <v>0</v>
      </c>
      <c r="I15" s="125">
        <v>28</v>
      </c>
      <c r="J15" s="261">
        <f t="shared" si="1"/>
        <v>0</v>
      </c>
      <c r="K15" s="128"/>
      <c r="L15" s="125"/>
      <c r="M15" s="120"/>
      <c r="N15" s="295">
        <f t="shared" ref="N15:O29" si="2">SUM(K15,H15,E15,B15)</f>
        <v>7</v>
      </c>
      <c r="O15" s="125">
        <f t="shared" si="2"/>
        <v>22292</v>
      </c>
      <c r="P15" s="120">
        <f>IF(O15=0, "NA", N15/O15)</f>
        <v>3.1401399605239549E-4</v>
      </c>
    </row>
    <row r="16" spans="1:22" ht="12.75" customHeight="1">
      <c r="A16" s="124">
        <v>2006</v>
      </c>
      <c r="B16" s="128">
        <v>0</v>
      </c>
      <c r="C16" s="125">
        <v>19724</v>
      </c>
      <c r="D16" s="120">
        <f t="shared" si="0"/>
        <v>0</v>
      </c>
      <c r="E16" s="128"/>
      <c r="F16" s="125"/>
      <c r="G16" s="120"/>
      <c r="H16" s="128">
        <v>0</v>
      </c>
      <c r="I16" s="125">
        <v>21</v>
      </c>
      <c r="J16" s="261">
        <f t="shared" si="1"/>
        <v>0</v>
      </c>
      <c r="K16" s="128"/>
      <c r="L16" s="125"/>
      <c r="M16" s="120"/>
      <c r="N16" s="295">
        <f t="shared" si="2"/>
        <v>0</v>
      </c>
      <c r="O16" s="125">
        <f t="shared" si="2"/>
        <v>19745</v>
      </c>
      <c r="P16" s="120">
        <f t="shared" ref="P16:P29" si="3">IF(O16=0, "NA", N16/O16)</f>
        <v>0</v>
      </c>
    </row>
    <row r="17" spans="1:16" ht="12.75" customHeight="1">
      <c r="A17" s="124">
        <v>2007</v>
      </c>
      <c r="B17" s="128">
        <v>3</v>
      </c>
      <c r="C17" s="125">
        <v>17339</v>
      </c>
      <c r="D17" s="120">
        <f t="shared" si="0"/>
        <v>1.7302035872887711E-4</v>
      </c>
      <c r="E17" s="128"/>
      <c r="F17" s="125"/>
      <c r="G17" s="120"/>
      <c r="H17" s="128">
        <v>0</v>
      </c>
      <c r="I17" s="125">
        <v>12</v>
      </c>
      <c r="J17" s="261">
        <f t="shared" si="1"/>
        <v>0</v>
      </c>
      <c r="K17" s="128">
        <v>0</v>
      </c>
      <c r="L17" s="125">
        <v>213</v>
      </c>
      <c r="M17" s="120">
        <f t="shared" ref="M17:M29" si="4">IF(L17=0, "NA", K17/L17)</f>
        <v>0</v>
      </c>
      <c r="N17" s="295">
        <f t="shared" si="2"/>
        <v>3</v>
      </c>
      <c r="O17" s="125">
        <f t="shared" si="2"/>
        <v>17564</v>
      </c>
      <c r="P17" s="120">
        <f t="shared" si="3"/>
        <v>1.7080391710316557E-4</v>
      </c>
    </row>
    <row r="18" spans="1:16" ht="12.75" customHeight="1">
      <c r="A18" s="124">
        <v>2008</v>
      </c>
      <c r="B18" s="128">
        <v>2</v>
      </c>
      <c r="C18" s="125">
        <v>15024</v>
      </c>
      <c r="D18" s="120">
        <f t="shared" si="0"/>
        <v>1.3312034078807243E-4</v>
      </c>
      <c r="E18" s="128">
        <v>0</v>
      </c>
      <c r="F18" s="125">
        <v>1113</v>
      </c>
      <c r="G18" s="120">
        <f t="shared" ref="G18:G29" si="5">IF(F18=0, "NA", E18/F18)</f>
        <v>0</v>
      </c>
      <c r="H18" s="128">
        <v>0</v>
      </c>
      <c r="I18" s="125">
        <v>10</v>
      </c>
      <c r="J18" s="261">
        <f t="shared" si="1"/>
        <v>0</v>
      </c>
      <c r="K18" s="128">
        <v>0</v>
      </c>
      <c r="L18" s="125">
        <v>341</v>
      </c>
      <c r="M18" s="120">
        <f t="shared" si="4"/>
        <v>0</v>
      </c>
      <c r="N18" s="295">
        <f t="shared" si="2"/>
        <v>2</v>
      </c>
      <c r="O18" s="125">
        <f t="shared" si="2"/>
        <v>16488</v>
      </c>
      <c r="P18" s="120">
        <f t="shared" si="3"/>
        <v>1.2130033964095099E-4</v>
      </c>
    </row>
    <row r="19" spans="1:16" ht="12.75" customHeight="1">
      <c r="A19" s="124">
        <v>2009</v>
      </c>
      <c r="B19" s="128">
        <v>2</v>
      </c>
      <c r="C19" s="125">
        <v>10178</v>
      </c>
      <c r="D19" s="120">
        <f t="shared" si="0"/>
        <v>1.9650225977598743E-4</v>
      </c>
      <c r="E19" s="128">
        <v>0</v>
      </c>
      <c r="F19" s="125">
        <v>804</v>
      </c>
      <c r="G19" s="120">
        <f t="shared" si="5"/>
        <v>0</v>
      </c>
      <c r="H19" s="128">
        <v>0</v>
      </c>
      <c r="I19" s="125">
        <v>55</v>
      </c>
      <c r="J19" s="261">
        <f t="shared" si="1"/>
        <v>0</v>
      </c>
      <c r="K19" s="128">
        <v>0</v>
      </c>
      <c r="L19" s="125">
        <v>101</v>
      </c>
      <c r="M19" s="120">
        <f t="shared" si="4"/>
        <v>0</v>
      </c>
      <c r="N19" s="295">
        <f t="shared" si="2"/>
        <v>2</v>
      </c>
      <c r="O19" s="125">
        <f t="shared" si="2"/>
        <v>11138</v>
      </c>
      <c r="P19" s="120">
        <f t="shared" si="3"/>
        <v>1.795654516071108E-4</v>
      </c>
    </row>
    <row r="20" spans="1:16" ht="12.75" customHeight="1">
      <c r="A20" s="124">
        <v>2010</v>
      </c>
      <c r="B20" s="128">
        <v>1</v>
      </c>
      <c r="C20" s="125">
        <v>10344</v>
      </c>
      <c r="D20" s="120">
        <f t="shared" si="0"/>
        <v>9.6674400618716169E-5</v>
      </c>
      <c r="E20" s="128">
        <v>0</v>
      </c>
      <c r="F20" s="125">
        <v>654</v>
      </c>
      <c r="G20" s="120">
        <f t="shared" si="5"/>
        <v>0</v>
      </c>
      <c r="H20" s="128">
        <v>0</v>
      </c>
      <c r="I20" s="125">
        <v>86</v>
      </c>
      <c r="J20" s="261">
        <f t="shared" si="1"/>
        <v>0</v>
      </c>
      <c r="K20" s="128">
        <v>0</v>
      </c>
      <c r="L20" s="125">
        <v>117</v>
      </c>
      <c r="M20" s="120">
        <f t="shared" si="4"/>
        <v>0</v>
      </c>
      <c r="N20" s="295">
        <f t="shared" si="2"/>
        <v>1</v>
      </c>
      <c r="O20" s="125">
        <f t="shared" si="2"/>
        <v>11201</v>
      </c>
      <c r="P20" s="120">
        <f t="shared" si="3"/>
        <v>8.9277743058655478E-5</v>
      </c>
    </row>
    <row r="21" spans="1:16" ht="12.75" customHeight="1">
      <c r="A21" s="124">
        <v>2011</v>
      </c>
      <c r="B21" s="128">
        <v>2</v>
      </c>
      <c r="C21" s="125">
        <v>9787</v>
      </c>
      <c r="D21" s="120">
        <f t="shared" si="0"/>
        <v>2.0435271278226218E-4</v>
      </c>
      <c r="E21" s="128">
        <v>0</v>
      </c>
      <c r="F21" s="125">
        <v>866</v>
      </c>
      <c r="G21" s="120">
        <f t="shared" si="5"/>
        <v>0</v>
      </c>
      <c r="H21" s="128">
        <v>0</v>
      </c>
      <c r="I21" s="125">
        <v>158</v>
      </c>
      <c r="J21" s="261">
        <f t="shared" si="1"/>
        <v>0</v>
      </c>
      <c r="K21" s="128">
        <v>0</v>
      </c>
      <c r="L21" s="125">
        <v>520</v>
      </c>
      <c r="M21" s="120">
        <f t="shared" si="4"/>
        <v>0</v>
      </c>
      <c r="N21" s="295">
        <f t="shared" si="2"/>
        <v>2</v>
      </c>
      <c r="O21" s="125">
        <f t="shared" si="2"/>
        <v>11331</v>
      </c>
      <c r="P21" s="120">
        <f t="shared" si="3"/>
        <v>1.7650692789691997E-4</v>
      </c>
    </row>
    <row r="22" spans="1:16" ht="12.75" customHeight="1">
      <c r="A22" s="124">
        <v>2012</v>
      </c>
      <c r="B22" s="128">
        <v>1</v>
      </c>
      <c r="C22" s="125">
        <v>8950</v>
      </c>
      <c r="D22" s="120">
        <f t="shared" si="0"/>
        <v>1.11731843575419E-4</v>
      </c>
      <c r="E22" s="128">
        <v>0</v>
      </c>
      <c r="F22" s="125">
        <v>766</v>
      </c>
      <c r="G22" s="120">
        <f t="shared" si="5"/>
        <v>0</v>
      </c>
      <c r="H22" s="128">
        <v>0</v>
      </c>
      <c r="I22" s="125">
        <v>131</v>
      </c>
      <c r="J22" s="261">
        <f t="shared" si="1"/>
        <v>0</v>
      </c>
      <c r="K22" s="128">
        <v>0</v>
      </c>
      <c r="L22" s="125">
        <v>473</v>
      </c>
      <c r="M22" s="120">
        <f t="shared" si="4"/>
        <v>0</v>
      </c>
      <c r="N22" s="295">
        <f t="shared" si="2"/>
        <v>1</v>
      </c>
      <c r="O22" s="125">
        <f t="shared" si="2"/>
        <v>10320</v>
      </c>
      <c r="P22" s="120">
        <f t="shared" si="3"/>
        <v>9.6899224806201549E-5</v>
      </c>
    </row>
    <row r="23" spans="1:16" ht="12.75" customHeight="1">
      <c r="A23" s="124">
        <v>2013</v>
      </c>
      <c r="B23" s="128">
        <v>0</v>
      </c>
      <c r="C23" s="125">
        <v>8297</v>
      </c>
      <c r="D23" s="120">
        <f t="shared" si="0"/>
        <v>0</v>
      </c>
      <c r="E23" s="128">
        <v>0</v>
      </c>
      <c r="F23" s="125">
        <v>604</v>
      </c>
      <c r="G23" s="120">
        <f t="shared" si="5"/>
        <v>0</v>
      </c>
      <c r="H23" s="128">
        <v>0</v>
      </c>
      <c r="I23" s="125">
        <v>132</v>
      </c>
      <c r="J23" s="261">
        <f t="shared" si="1"/>
        <v>0</v>
      </c>
      <c r="K23" s="128">
        <v>0</v>
      </c>
      <c r="L23" s="125">
        <v>350</v>
      </c>
      <c r="M23" s="120">
        <f t="shared" si="4"/>
        <v>0</v>
      </c>
      <c r="N23" s="295">
        <f t="shared" si="2"/>
        <v>0</v>
      </c>
      <c r="O23" s="125">
        <f t="shared" si="2"/>
        <v>9383</v>
      </c>
      <c r="P23" s="120">
        <f t="shared" si="3"/>
        <v>0</v>
      </c>
    </row>
    <row r="24" spans="1:16" ht="12.75" customHeight="1">
      <c r="A24" s="124">
        <v>2014</v>
      </c>
      <c r="B24" s="128">
        <v>0</v>
      </c>
      <c r="C24" s="125">
        <v>7093</v>
      </c>
      <c r="D24" s="120">
        <f t="shared" si="0"/>
        <v>0</v>
      </c>
      <c r="E24" s="128">
        <v>0</v>
      </c>
      <c r="F24" s="125">
        <v>553</v>
      </c>
      <c r="G24" s="120">
        <f t="shared" si="5"/>
        <v>0</v>
      </c>
      <c r="H24" s="128">
        <v>0</v>
      </c>
      <c r="I24" s="125">
        <v>248</v>
      </c>
      <c r="J24" s="261">
        <f t="shared" si="1"/>
        <v>0</v>
      </c>
      <c r="K24" s="128">
        <v>0</v>
      </c>
      <c r="L24" s="125">
        <v>379</v>
      </c>
      <c r="M24" s="120">
        <f t="shared" si="4"/>
        <v>0</v>
      </c>
      <c r="N24" s="295">
        <f t="shared" si="2"/>
        <v>0</v>
      </c>
      <c r="O24" s="125">
        <f t="shared" si="2"/>
        <v>8273</v>
      </c>
      <c r="P24" s="120">
        <f t="shared" si="3"/>
        <v>0</v>
      </c>
    </row>
    <row r="25" spans="1:16" ht="12.75" customHeight="1">
      <c r="A25" s="124">
        <v>2015</v>
      </c>
      <c r="B25" s="128">
        <v>0</v>
      </c>
      <c r="C25" s="125">
        <v>8460</v>
      </c>
      <c r="D25" s="120">
        <f t="shared" si="0"/>
        <v>0</v>
      </c>
      <c r="E25" s="128">
        <v>0</v>
      </c>
      <c r="F25" s="125">
        <v>658</v>
      </c>
      <c r="G25" s="120">
        <f t="shared" si="5"/>
        <v>0</v>
      </c>
      <c r="H25" s="128">
        <v>0</v>
      </c>
      <c r="I25" s="125">
        <v>218</v>
      </c>
      <c r="J25" s="261">
        <f t="shared" si="1"/>
        <v>0</v>
      </c>
      <c r="K25" s="128">
        <v>0</v>
      </c>
      <c r="L25" s="125">
        <v>498</v>
      </c>
      <c r="M25" s="120">
        <f t="shared" si="4"/>
        <v>0</v>
      </c>
      <c r="N25" s="295">
        <f t="shared" si="2"/>
        <v>0</v>
      </c>
      <c r="O25" s="125">
        <f t="shared" si="2"/>
        <v>9834</v>
      </c>
      <c r="P25" s="120">
        <f t="shared" si="3"/>
        <v>0</v>
      </c>
    </row>
    <row r="26" spans="1:16" ht="12.75" customHeight="1">
      <c r="A26" s="124">
        <v>2016</v>
      </c>
      <c r="B26" s="128">
        <v>0</v>
      </c>
      <c r="C26" s="125">
        <v>4658</v>
      </c>
      <c r="D26" s="120">
        <f t="shared" si="0"/>
        <v>0</v>
      </c>
      <c r="E26" s="128">
        <v>0</v>
      </c>
      <c r="F26" s="125">
        <v>333</v>
      </c>
      <c r="G26" s="120">
        <f t="shared" si="5"/>
        <v>0</v>
      </c>
      <c r="H26" s="128">
        <v>0</v>
      </c>
      <c r="I26" s="125">
        <v>105</v>
      </c>
      <c r="J26" s="261">
        <f t="shared" si="1"/>
        <v>0</v>
      </c>
      <c r="K26" s="128">
        <v>0</v>
      </c>
      <c r="L26" s="125">
        <v>270</v>
      </c>
      <c r="M26" s="120">
        <f t="shared" si="4"/>
        <v>0</v>
      </c>
      <c r="N26" s="295">
        <f t="shared" si="2"/>
        <v>0</v>
      </c>
      <c r="O26" s="125">
        <f t="shared" si="2"/>
        <v>5366</v>
      </c>
      <c r="P26" s="120">
        <f t="shared" si="3"/>
        <v>0</v>
      </c>
    </row>
    <row r="27" spans="1:16" ht="12.75" customHeight="1">
      <c r="A27" s="124">
        <v>2017</v>
      </c>
      <c r="B27" s="128">
        <v>0</v>
      </c>
      <c r="C27" s="125">
        <v>3306</v>
      </c>
      <c r="D27" s="120">
        <f t="shared" si="0"/>
        <v>0</v>
      </c>
      <c r="E27" s="128">
        <v>0</v>
      </c>
      <c r="F27" s="125">
        <v>147</v>
      </c>
      <c r="G27" s="120">
        <f t="shared" si="5"/>
        <v>0</v>
      </c>
      <c r="H27" s="128">
        <v>0</v>
      </c>
      <c r="I27" s="125">
        <v>35</v>
      </c>
      <c r="J27" s="261">
        <f t="shared" si="1"/>
        <v>0</v>
      </c>
      <c r="K27" s="128">
        <v>0</v>
      </c>
      <c r="L27" s="125">
        <v>116</v>
      </c>
      <c r="M27" s="120">
        <f t="shared" si="4"/>
        <v>0</v>
      </c>
      <c r="N27" s="295">
        <f t="shared" si="2"/>
        <v>0</v>
      </c>
      <c r="O27" s="125">
        <f t="shared" si="2"/>
        <v>3604</v>
      </c>
      <c r="P27" s="120">
        <f t="shared" si="3"/>
        <v>0</v>
      </c>
    </row>
    <row r="28" spans="1:16" ht="12.75" customHeight="1">
      <c r="A28" s="124">
        <v>2018</v>
      </c>
      <c r="B28" s="128">
        <v>0</v>
      </c>
      <c r="C28" s="125">
        <v>1180</v>
      </c>
      <c r="D28" s="120">
        <f t="shared" si="0"/>
        <v>0</v>
      </c>
      <c r="E28" s="128">
        <v>0</v>
      </c>
      <c r="F28" s="125">
        <v>27</v>
      </c>
      <c r="G28" s="120">
        <f t="shared" si="5"/>
        <v>0</v>
      </c>
      <c r="H28" s="128">
        <v>0</v>
      </c>
      <c r="I28" s="125">
        <v>12</v>
      </c>
      <c r="J28" s="261">
        <f t="shared" si="1"/>
        <v>0</v>
      </c>
      <c r="K28" s="128">
        <v>0</v>
      </c>
      <c r="L28" s="125">
        <v>23</v>
      </c>
      <c r="M28" s="120">
        <f t="shared" si="4"/>
        <v>0</v>
      </c>
      <c r="N28" s="295">
        <f t="shared" si="2"/>
        <v>0</v>
      </c>
      <c r="O28" s="125">
        <f t="shared" si="2"/>
        <v>1242</v>
      </c>
      <c r="P28" s="120">
        <f t="shared" si="3"/>
        <v>0</v>
      </c>
    </row>
    <row r="29" spans="1:16" ht="12.75" customHeight="1" thickBot="1">
      <c r="A29" s="124">
        <v>2019</v>
      </c>
      <c r="B29" s="265">
        <v>0</v>
      </c>
      <c r="C29" s="266">
        <v>42</v>
      </c>
      <c r="D29" s="174">
        <f t="shared" si="0"/>
        <v>0</v>
      </c>
      <c r="E29" s="265">
        <v>0</v>
      </c>
      <c r="F29" s="266">
        <v>2</v>
      </c>
      <c r="G29" s="174">
        <f t="shared" si="5"/>
        <v>0</v>
      </c>
      <c r="H29" s="265"/>
      <c r="I29" s="266"/>
      <c r="J29" s="298" t="str">
        <f t="shared" si="1"/>
        <v>NA</v>
      </c>
      <c r="K29" s="265">
        <v>0</v>
      </c>
      <c r="L29" s="266">
        <v>7</v>
      </c>
      <c r="M29" s="174">
        <f t="shared" si="4"/>
        <v>0</v>
      </c>
      <c r="N29" s="296">
        <f t="shared" si="2"/>
        <v>0</v>
      </c>
      <c r="O29" s="266">
        <f t="shared" si="2"/>
        <v>51</v>
      </c>
      <c r="P29" s="174">
        <f t="shared" si="3"/>
        <v>0</v>
      </c>
    </row>
    <row r="30" spans="1:16" ht="12.75" customHeight="1" thickBot="1">
      <c r="A30" s="98" t="s">
        <v>5</v>
      </c>
      <c r="B30" s="262">
        <f>SUM(B14:B29)</f>
        <v>21</v>
      </c>
      <c r="C30" s="263">
        <f>SUM(C14:C29)</f>
        <v>169522</v>
      </c>
      <c r="D30" s="264">
        <f>B30/C30</f>
        <v>1.2387772678472411E-4</v>
      </c>
      <c r="E30" s="262">
        <f>SUM(E14:E29)</f>
        <v>0</v>
      </c>
      <c r="F30" s="263">
        <f>SUM(F14:F29)</f>
        <v>6527</v>
      </c>
      <c r="G30" s="264">
        <f>E30/F30</f>
        <v>0</v>
      </c>
      <c r="H30" s="262">
        <f>SUM(H14:H29)</f>
        <v>0</v>
      </c>
      <c r="I30" s="263">
        <f>SUM(I14:I29)</f>
        <v>1267</v>
      </c>
      <c r="J30" s="264">
        <f>H30/I30</f>
        <v>0</v>
      </c>
      <c r="K30" s="262">
        <f>SUM(K14:K29)</f>
        <v>0</v>
      </c>
      <c r="L30" s="263">
        <f>SUM(L14:L29)</f>
        <v>3408</v>
      </c>
      <c r="M30" s="264">
        <f>K30/L30</f>
        <v>0</v>
      </c>
      <c r="N30" s="262">
        <f>SUM(N14:N29)</f>
        <v>21</v>
      </c>
      <c r="O30" s="263">
        <f>SUM(O14:O29)</f>
        <v>180724</v>
      </c>
      <c r="P30" s="264">
        <f>N30/O30</f>
        <v>1.1619928731103783E-4</v>
      </c>
    </row>
    <row r="31" spans="1:16" ht="12.75" customHeight="1"/>
  </sheetData>
  <mergeCells count="7">
    <mergeCell ref="A4:O9"/>
    <mergeCell ref="N12:P12"/>
    <mergeCell ref="A12:A13"/>
    <mergeCell ref="B12:D12"/>
    <mergeCell ref="E12:G12"/>
    <mergeCell ref="H12:J12"/>
    <mergeCell ref="K12:M12"/>
  </mergeCells>
  <phoneticPr fontId="25" type="noConversion"/>
  <pageMargins left="0.75" right="0.75" top="1" bottom="1" header="0.5" footer="0.5"/>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5">
    <pageSetUpPr fitToPage="1"/>
  </sheetPr>
  <dimension ref="A1:AM99"/>
  <sheetViews>
    <sheetView zoomScaleNormal="100" workbookViewId="0"/>
  </sheetViews>
  <sheetFormatPr defaultRowHeight="12.75"/>
  <cols>
    <col min="1" max="1" width="9.42578125" style="2" customWidth="1"/>
    <col min="2" max="2" width="11.140625" style="2" customWidth="1"/>
    <col min="3" max="3" width="11.85546875" style="2" bestFit="1" customWidth="1"/>
    <col min="4" max="4" width="11.7109375" style="2" customWidth="1"/>
    <col min="5" max="5" width="10.85546875" style="2" customWidth="1"/>
    <col min="6" max="6" width="11.7109375" style="2" bestFit="1" customWidth="1"/>
    <col min="7" max="7" width="12" style="2" bestFit="1" customWidth="1"/>
    <col min="8" max="8" width="11.42578125" style="2" bestFit="1" customWidth="1"/>
    <col min="9" max="9" width="9.85546875" style="2" bestFit="1" customWidth="1"/>
    <col min="10" max="10" width="12" style="2" bestFit="1" customWidth="1"/>
    <col min="11" max="11" width="11.42578125" style="2" bestFit="1" customWidth="1"/>
    <col min="12" max="12" width="9.85546875" style="2" bestFit="1" customWidth="1"/>
    <col min="13" max="13" width="12.140625" style="2" bestFit="1" customWidth="1"/>
    <col min="14" max="14" width="11.140625" style="2" customWidth="1"/>
    <col min="15" max="15" width="12.85546875" style="2" customWidth="1"/>
    <col min="16" max="16" width="11.5703125" style="2" customWidth="1"/>
    <col min="17" max="17" width="10.7109375" style="2" customWidth="1"/>
    <col min="18" max="18" width="10.42578125" style="2" bestFit="1" customWidth="1"/>
    <col min="19" max="19" width="12.140625" style="2" bestFit="1" customWidth="1"/>
    <col min="20" max="20" width="10.7109375" style="2" customWidth="1"/>
    <col min="21" max="21" width="14.5703125" style="2" bestFit="1" customWidth="1"/>
    <col min="22" max="22" width="12.140625" style="2" bestFit="1" customWidth="1"/>
    <col min="23" max="23" width="10" style="2" customWidth="1"/>
    <col min="24" max="16384" width="9.140625" style="2"/>
  </cols>
  <sheetData>
    <row r="1" spans="1:22" ht="26.25">
      <c r="A1" s="53" t="s">
        <v>103</v>
      </c>
    </row>
    <row r="2" spans="1:22" ht="18" customHeight="1">
      <c r="A2" s="13" t="s">
        <v>20</v>
      </c>
    </row>
    <row r="3" spans="1:22" ht="18" customHeight="1">
      <c r="A3" s="103"/>
    </row>
    <row r="4" spans="1:22" ht="14.25" customHeight="1">
      <c r="A4" s="374" t="s">
        <v>113</v>
      </c>
      <c r="B4" s="374"/>
      <c r="C4" s="374"/>
      <c r="D4" s="374"/>
      <c r="E4" s="374"/>
      <c r="F4" s="374"/>
      <c r="G4" s="374"/>
      <c r="H4" s="374"/>
      <c r="I4" s="374"/>
      <c r="J4" s="374"/>
      <c r="K4" s="374"/>
      <c r="L4" s="374"/>
      <c r="M4" s="374"/>
      <c r="N4" s="374"/>
      <c r="O4" s="374"/>
      <c r="P4" s="374"/>
      <c r="Q4" s="374"/>
      <c r="R4" s="374"/>
      <c r="S4" s="374"/>
      <c r="T4" s="51"/>
      <c r="U4" s="51"/>
      <c r="V4" s="51"/>
    </row>
    <row r="5" spans="1:22" ht="14.25" customHeight="1">
      <c r="A5" s="374"/>
      <c r="B5" s="374"/>
      <c r="C5" s="374"/>
      <c r="D5" s="374"/>
      <c r="E5" s="374"/>
      <c r="F5" s="374"/>
      <c r="G5" s="374"/>
      <c r="H5" s="374"/>
      <c r="I5" s="374"/>
      <c r="J5" s="374"/>
      <c r="K5" s="374"/>
      <c r="L5" s="374"/>
      <c r="M5" s="374"/>
      <c r="N5" s="374"/>
      <c r="O5" s="374"/>
      <c r="P5" s="374"/>
      <c r="Q5" s="374"/>
      <c r="R5" s="374"/>
      <c r="S5" s="374"/>
      <c r="T5" s="51"/>
      <c r="U5" s="51"/>
      <c r="V5" s="51"/>
    </row>
    <row r="6" spans="1:22" ht="15" customHeight="1">
      <c r="A6" s="374"/>
      <c r="B6" s="374"/>
      <c r="C6" s="374"/>
      <c r="D6" s="374"/>
      <c r="E6" s="374"/>
      <c r="F6" s="374"/>
      <c r="G6" s="374"/>
      <c r="H6" s="374"/>
      <c r="I6" s="374"/>
      <c r="J6" s="374"/>
      <c r="K6" s="374"/>
      <c r="L6" s="374"/>
      <c r="M6" s="374"/>
      <c r="N6" s="374"/>
      <c r="O6" s="374"/>
      <c r="P6" s="374"/>
      <c r="Q6" s="374"/>
      <c r="R6" s="374"/>
      <c r="S6" s="374"/>
      <c r="T6" s="51"/>
      <c r="U6" s="51"/>
      <c r="V6" s="51"/>
    </row>
    <row r="7" spans="1:22" ht="15" customHeight="1">
      <c r="A7" s="374"/>
      <c r="B7" s="374"/>
      <c r="C7" s="374"/>
      <c r="D7" s="374"/>
      <c r="E7" s="374"/>
      <c r="F7" s="374"/>
      <c r="G7" s="374"/>
      <c r="H7" s="374"/>
      <c r="I7" s="374"/>
      <c r="J7" s="374"/>
      <c r="K7" s="374"/>
      <c r="L7" s="374"/>
      <c r="M7" s="374"/>
      <c r="N7" s="374"/>
      <c r="O7" s="374"/>
      <c r="P7" s="374"/>
      <c r="Q7" s="374"/>
      <c r="R7" s="374"/>
      <c r="S7" s="374"/>
      <c r="T7" s="51"/>
      <c r="U7" s="373"/>
      <c r="V7" s="373"/>
    </row>
    <row r="8" spans="1:22" ht="15" customHeight="1">
      <c r="A8" s="374"/>
      <c r="B8" s="374"/>
      <c r="C8" s="374"/>
      <c r="D8" s="374"/>
      <c r="E8" s="374"/>
      <c r="F8" s="374"/>
      <c r="G8" s="374"/>
      <c r="H8" s="374"/>
      <c r="I8" s="374"/>
      <c r="J8" s="374"/>
      <c r="K8" s="374"/>
      <c r="L8" s="374"/>
      <c r="M8" s="374"/>
      <c r="N8" s="374"/>
      <c r="O8" s="374"/>
      <c r="P8" s="374"/>
      <c r="Q8" s="374"/>
      <c r="R8" s="374"/>
      <c r="S8" s="374"/>
      <c r="T8" s="51"/>
      <c r="U8" s="51"/>
      <c r="V8" s="51"/>
    </row>
    <row r="9" spans="1:22" ht="17.25" customHeight="1">
      <c r="A9" s="51"/>
      <c r="B9" s="51"/>
      <c r="C9" s="51"/>
      <c r="D9" s="51"/>
      <c r="E9" s="51"/>
      <c r="F9" s="51"/>
      <c r="G9" s="51"/>
      <c r="H9" s="51"/>
      <c r="I9" s="51"/>
      <c r="J9" s="51"/>
      <c r="K9" s="51"/>
      <c r="L9" s="51"/>
      <c r="M9" s="51"/>
      <c r="N9" s="51"/>
      <c r="O9" s="51"/>
      <c r="P9" s="51"/>
      <c r="Q9" s="51"/>
      <c r="R9" s="51"/>
      <c r="S9" s="51"/>
      <c r="T9" s="51"/>
      <c r="U9" s="51"/>
      <c r="V9" s="51"/>
    </row>
    <row r="10" spans="1:22" ht="16.5" customHeight="1" thickBot="1">
      <c r="A10" s="33"/>
      <c r="L10" s="115"/>
    </row>
    <row r="11" spans="1:22" ht="12.75" customHeight="1" thickBot="1">
      <c r="A11" s="364" t="s">
        <v>6</v>
      </c>
      <c r="B11" s="361" t="s">
        <v>10</v>
      </c>
      <c r="C11" s="362"/>
      <c r="D11" s="363"/>
      <c r="E11" s="361" t="s">
        <v>32</v>
      </c>
      <c r="F11" s="362"/>
      <c r="G11" s="363"/>
      <c r="H11" s="361" t="s">
        <v>29</v>
      </c>
      <c r="I11" s="362"/>
      <c r="J11" s="363"/>
      <c r="K11" s="361" t="s">
        <v>33</v>
      </c>
      <c r="L11" s="362"/>
      <c r="M11" s="363"/>
      <c r="N11" s="361" t="s">
        <v>5</v>
      </c>
      <c r="O11" s="362"/>
      <c r="P11" s="363"/>
    </row>
    <row r="12" spans="1:22" ht="44.25" customHeight="1" thickBot="1">
      <c r="A12" s="365"/>
      <c r="B12" s="82" t="s">
        <v>3</v>
      </c>
      <c r="C12" s="108" t="s">
        <v>50</v>
      </c>
      <c r="D12" s="83" t="s">
        <v>58</v>
      </c>
      <c r="E12" s="82" t="s">
        <v>3</v>
      </c>
      <c r="F12" s="108" t="s">
        <v>50</v>
      </c>
      <c r="G12" s="83" t="s">
        <v>58</v>
      </c>
      <c r="H12" s="82" t="s">
        <v>3</v>
      </c>
      <c r="I12" s="108" t="s">
        <v>50</v>
      </c>
      <c r="J12" s="83" t="s">
        <v>58</v>
      </c>
      <c r="K12" s="82" t="s">
        <v>3</v>
      </c>
      <c r="L12" s="108" t="s">
        <v>50</v>
      </c>
      <c r="M12" s="83" t="s">
        <v>58</v>
      </c>
      <c r="N12" s="82" t="s">
        <v>3</v>
      </c>
      <c r="O12" s="108" t="s">
        <v>50</v>
      </c>
      <c r="P12" s="83" t="s">
        <v>58</v>
      </c>
    </row>
    <row r="13" spans="1:22" ht="12.75" customHeight="1">
      <c r="A13" s="124">
        <v>2004</v>
      </c>
      <c r="B13" s="126">
        <v>2983</v>
      </c>
      <c r="C13" s="127">
        <v>155190</v>
      </c>
      <c r="D13" s="121">
        <f t="shared" ref="D13:D28" si="0">IF(C13=0, "NA", B13/C13)</f>
        <v>1.9221599329853727E-2</v>
      </c>
      <c r="E13" s="126"/>
      <c r="F13" s="127"/>
      <c r="G13" s="121"/>
      <c r="H13" s="126">
        <v>5</v>
      </c>
      <c r="I13" s="127">
        <v>129</v>
      </c>
      <c r="J13" s="121">
        <f t="shared" ref="J13:J27" si="1">IF(I13=0, "NA", H13/I13)</f>
        <v>3.875968992248062E-2</v>
      </c>
      <c r="K13" s="126"/>
      <c r="L13" s="127"/>
      <c r="M13" s="121"/>
      <c r="N13" s="126">
        <f>SUM(K13,H13,E13,B13)</f>
        <v>2988</v>
      </c>
      <c r="O13" s="127">
        <f>SUM(L13,I13,F13,C13)</f>
        <v>155319</v>
      </c>
      <c r="P13" s="121">
        <f>IF(O13=0, "NA", N13/O13)</f>
        <v>1.9237826666409132E-2</v>
      </c>
      <c r="Q13" s="24"/>
    </row>
    <row r="14" spans="1:22" ht="13.5" customHeight="1">
      <c r="A14" s="124">
        <v>2005</v>
      </c>
      <c r="B14" s="128">
        <v>3488</v>
      </c>
      <c r="C14" s="125">
        <v>179375</v>
      </c>
      <c r="D14" s="120">
        <f t="shared" si="0"/>
        <v>1.9445296167247387E-2</v>
      </c>
      <c r="E14" s="128"/>
      <c r="F14" s="125"/>
      <c r="G14" s="120"/>
      <c r="H14" s="128">
        <v>5</v>
      </c>
      <c r="I14" s="125">
        <v>246</v>
      </c>
      <c r="J14" s="120">
        <f t="shared" si="1"/>
        <v>2.032520325203252E-2</v>
      </c>
      <c r="K14" s="128"/>
      <c r="L14" s="125"/>
      <c r="M14" s="120"/>
      <c r="N14" s="128">
        <f t="shared" ref="N14:O28" si="2">SUM(K14,H14,E14,B14)</f>
        <v>3493</v>
      </c>
      <c r="O14" s="125">
        <f t="shared" si="2"/>
        <v>179621</v>
      </c>
      <c r="P14" s="120">
        <f>IF(O14=0, "NA", N14/O14)</f>
        <v>1.9446501244286582E-2</v>
      </c>
      <c r="Q14" s="24"/>
    </row>
    <row r="15" spans="1:22" ht="12.75" customHeight="1">
      <c r="A15" s="124">
        <v>2006</v>
      </c>
      <c r="B15" s="128">
        <v>2838</v>
      </c>
      <c r="C15" s="125">
        <v>185956</v>
      </c>
      <c r="D15" s="120">
        <f t="shared" si="0"/>
        <v>1.5261674804792532E-2</v>
      </c>
      <c r="E15" s="128"/>
      <c r="F15" s="125"/>
      <c r="G15" s="120"/>
      <c r="H15" s="128">
        <v>4</v>
      </c>
      <c r="I15" s="125">
        <v>246</v>
      </c>
      <c r="J15" s="120">
        <f t="shared" si="1"/>
        <v>1.6260162601626018E-2</v>
      </c>
      <c r="K15" s="128"/>
      <c r="L15" s="125"/>
      <c r="M15" s="120"/>
      <c r="N15" s="128">
        <f t="shared" si="2"/>
        <v>2842</v>
      </c>
      <c r="O15" s="125">
        <f t="shared" si="2"/>
        <v>186202</v>
      </c>
      <c r="P15" s="120">
        <f t="shared" ref="P15:P28" si="3">IF(O15=0, "NA", N15/O15)</f>
        <v>1.5262993952803944E-2</v>
      </c>
      <c r="Q15" s="24"/>
    </row>
    <row r="16" spans="1:22">
      <c r="A16" s="124">
        <v>2007</v>
      </c>
      <c r="B16" s="128">
        <v>2197</v>
      </c>
      <c r="C16" s="125">
        <v>212092</v>
      </c>
      <c r="D16" s="120">
        <f t="shared" si="0"/>
        <v>1.03587122569451E-2</v>
      </c>
      <c r="E16" s="128"/>
      <c r="F16" s="125"/>
      <c r="G16" s="120"/>
      <c r="H16" s="128">
        <v>6</v>
      </c>
      <c r="I16" s="125">
        <v>89</v>
      </c>
      <c r="J16" s="120">
        <f t="shared" si="1"/>
        <v>6.741573033707865E-2</v>
      </c>
      <c r="K16" s="128">
        <v>48</v>
      </c>
      <c r="L16" s="125">
        <v>1898</v>
      </c>
      <c r="M16" s="120">
        <f t="shared" ref="M16:M28" si="4">IF(L16=0, "NA", K16/L16)</f>
        <v>2.5289778714436249E-2</v>
      </c>
      <c r="N16" s="128">
        <f t="shared" si="2"/>
        <v>2251</v>
      </c>
      <c r="O16" s="125">
        <f t="shared" si="2"/>
        <v>214079</v>
      </c>
      <c r="P16" s="120">
        <f t="shared" si="3"/>
        <v>1.0514809953334984E-2</v>
      </c>
      <c r="Q16" s="24"/>
    </row>
    <row r="17" spans="1:34">
      <c r="A17" s="124">
        <v>2008</v>
      </c>
      <c r="B17" s="128">
        <v>1666</v>
      </c>
      <c r="C17" s="125">
        <v>216678</v>
      </c>
      <c r="D17" s="120">
        <f t="shared" si="0"/>
        <v>7.6888285843509721E-3</v>
      </c>
      <c r="E17" s="128">
        <v>122</v>
      </c>
      <c r="F17" s="125">
        <v>8053</v>
      </c>
      <c r="G17" s="120">
        <f t="shared" ref="G17:G28" si="5">IF(F17=0, "NA", E17/F17)</f>
        <v>1.51496336768906E-2</v>
      </c>
      <c r="H17" s="128">
        <v>4</v>
      </c>
      <c r="I17" s="125">
        <v>108</v>
      </c>
      <c r="J17" s="120">
        <f t="shared" si="1"/>
        <v>3.7037037037037035E-2</v>
      </c>
      <c r="K17" s="128">
        <v>82</v>
      </c>
      <c r="L17" s="125">
        <v>2171</v>
      </c>
      <c r="M17" s="120">
        <f t="shared" si="4"/>
        <v>3.7770612620912025E-2</v>
      </c>
      <c r="N17" s="128">
        <f t="shared" si="2"/>
        <v>1874</v>
      </c>
      <c r="O17" s="125">
        <f t="shared" si="2"/>
        <v>227010</v>
      </c>
      <c r="P17" s="120">
        <f t="shared" si="3"/>
        <v>8.2551429452447037E-3</v>
      </c>
      <c r="Q17" s="24"/>
    </row>
    <row r="18" spans="1:34">
      <c r="A18" s="124">
        <v>2009</v>
      </c>
      <c r="B18" s="128">
        <v>1075</v>
      </c>
      <c r="C18" s="125">
        <v>175567</v>
      </c>
      <c r="D18" s="120">
        <f t="shared" si="0"/>
        <v>6.1230185627139493E-3</v>
      </c>
      <c r="E18" s="128">
        <v>112</v>
      </c>
      <c r="F18" s="125">
        <v>5522</v>
      </c>
      <c r="G18" s="120">
        <f t="shared" si="5"/>
        <v>2.028250633828323E-2</v>
      </c>
      <c r="H18" s="128">
        <v>18</v>
      </c>
      <c r="I18" s="125">
        <v>197</v>
      </c>
      <c r="J18" s="120">
        <f t="shared" si="1"/>
        <v>9.1370558375634514E-2</v>
      </c>
      <c r="K18" s="128">
        <v>15</v>
      </c>
      <c r="L18" s="125">
        <v>829</v>
      </c>
      <c r="M18" s="120">
        <f t="shared" si="4"/>
        <v>1.8094089264173704E-2</v>
      </c>
      <c r="N18" s="128">
        <f t="shared" si="2"/>
        <v>1220</v>
      </c>
      <c r="O18" s="125">
        <f t="shared" si="2"/>
        <v>182115</v>
      </c>
      <c r="P18" s="120">
        <f t="shared" si="3"/>
        <v>6.6990637783817921E-3</v>
      </c>
      <c r="Q18" s="24"/>
      <c r="R18" s="2" t="s">
        <v>22</v>
      </c>
    </row>
    <row r="19" spans="1:34">
      <c r="A19" s="124">
        <v>2010</v>
      </c>
      <c r="B19" s="128">
        <v>1064</v>
      </c>
      <c r="C19" s="125">
        <v>226791</v>
      </c>
      <c r="D19" s="120">
        <f t="shared" si="0"/>
        <v>4.6915441970801315E-3</v>
      </c>
      <c r="E19" s="128">
        <v>77</v>
      </c>
      <c r="F19" s="125">
        <v>5400</v>
      </c>
      <c r="G19" s="120">
        <f t="shared" si="5"/>
        <v>1.425925925925926E-2</v>
      </c>
      <c r="H19" s="128">
        <v>19</v>
      </c>
      <c r="I19" s="125">
        <v>369</v>
      </c>
      <c r="J19" s="120">
        <f t="shared" si="1"/>
        <v>5.1490514905149054E-2</v>
      </c>
      <c r="K19" s="128">
        <v>31</v>
      </c>
      <c r="L19" s="125">
        <v>796</v>
      </c>
      <c r="M19" s="120">
        <f t="shared" si="4"/>
        <v>3.8944723618090454E-2</v>
      </c>
      <c r="N19" s="128">
        <f t="shared" si="2"/>
        <v>1191</v>
      </c>
      <c r="O19" s="125">
        <f t="shared" si="2"/>
        <v>233356</v>
      </c>
      <c r="P19" s="120">
        <f t="shared" si="3"/>
        <v>5.1037899175508661E-3</v>
      </c>
      <c r="Q19" s="24"/>
    </row>
    <row r="20" spans="1:34">
      <c r="A20" s="124">
        <v>2011</v>
      </c>
      <c r="B20" s="128">
        <v>876</v>
      </c>
      <c r="C20" s="125">
        <v>249252</v>
      </c>
      <c r="D20" s="120">
        <f t="shared" si="0"/>
        <v>3.5145154301670597E-3</v>
      </c>
      <c r="E20" s="128">
        <v>86</v>
      </c>
      <c r="F20" s="125">
        <v>8927</v>
      </c>
      <c r="G20" s="120">
        <f t="shared" si="5"/>
        <v>9.6336955304133533E-3</v>
      </c>
      <c r="H20" s="128">
        <v>30</v>
      </c>
      <c r="I20" s="125">
        <v>668</v>
      </c>
      <c r="J20" s="120">
        <f t="shared" si="1"/>
        <v>4.4910179640718563E-2</v>
      </c>
      <c r="K20" s="128">
        <v>81</v>
      </c>
      <c r="L20" s="125">
        <v>2215</v>
      </c>
      <c r="M20" s="120">
        <f t="shared" si="4"/>
        <v>3.6568848758465014E-2</v>
      </c>
      <c r="N20" s="128">
        <f t="shared" si="2"/>
        <v>1073</v>
      </c>
      <c r="O20" s="125">
        <f t="shared" si="2"/>
        <v>261062</v>
      </c>
      <c r="P20" s="120">
        <f t="shared" si="3"/>
        <v>4.1101347572607277E-3</v>
      </c>
      <c r="Q20" s="24"/>
    </row>
    <row r="21" spans="1:34">
      <c r="A21" s="124">
        <v>2012</v>
      </c>
      <c r="B21" s="128">
        <v>734</v>
      </c>
      <c r="C21" s="125">
        <v>272070</v>
      </c>
      <c r="D21" s="120">
        <f t="shared" si="0"/>
        <v>2.6978351159628036E-3</v>
      </c>
      <c r="E21" s="128">
        <v>57</v>
      </c>
      <c r="F21" s="125">
        <v>9329</v>
      </c>
      <c r="G21" s="120">
        <f t="shared" si="5"/>
        <v>6.1099796334012219E-3</v>
      </c>
      <c r="H21" s="128">
        <v>15</v>
      </c>
      <c r="I21" s="125">
        <v>883</v>
      </c>
      <c r="J21" s="120">
        <f t="shared" si="1"/>
        <v>1.698754246885617E-2</v>
      </c>
      <c r="K21" s="128">
        <v>68</v>
      </c>
      <c r="L21" s="125">
        <v>2006</v>
      </c>
      <c r="M21" s="120">
        <f t="shared" si="4"/>
        <v>3.3898305084745763E-2</v>
      </c>
      <c r="N21" s="128">
        <f t="shared" si="2"/>
        <v>874</v>
      </c>
      <c r="O21" s="125">
        <f t="shared" si="2"/>
        <v>284288</v>
      </c>
      <c r="P21" s="120">
        <f t="shared" si="3"/>
        <v>3.07434714092751E-3</v>
      </c>
      <c r="Q21" s="24"/>
    </row>
    <row r="22" spans="1:34">
      <c r="A22" s="124">
        <v>2013</v>
      </c>
      <c r="B22" s="128">
        <v>571</v>
      </c>
      <c r="C22" s="125">
        <v>302278</v>
      </c>
      <c r="D22" s="120">
        <f t="shared" si="0"/>
        <v>1.8889896055948499E-3</v>
      </c>
      <c r="E22" s="128">
        <v>49</v>
      </c>
      <c r="F22" s="125">
        <v>8680</v>
      </c>
      <c r="G22" s="120">
        <f t="shared" si="5"/>
        <v>5.6451612903225803E-3</v>
      </c>
      <c r="H22" s="128">
        <v>12</v>
      </c>
      <c r="I22" s="125">
        <v>950</v>
      </c>
      <c r="J22" s="120">
        <f t="shared" si="1"/>
        <v>1.2631578947368421E-2</v>
      </c>
      <c r="K22" s="128">
        <v>59</v>
      </c>
      <c r="L22" s="125">
        <v>1801</v>
      </c>
      <c r="M22" s="120">
        <f t="shared" si="4"/>
        <v>3.2759578012215435E-2</v>
      </c>
      <c r="N22" s="128">
        <f t="shared" si="2"/>
        <v>691</v>
      </c>
      <c r="O22" s="125">
        <f t="shared" si="2"/>
        <v>313709</v>
      </c>
      <c r="P22" s="120">
        <f t="shared" si="3"/>
        <v>2.2026782782770022E-3</v>
      </c>
      <c r="Q22" s="24"/>
      <c r="R22" s="2" t="s">
        <v>22</v>
      </c>
      <c r="S22" s="222" t="s">
        <v>107</v>
      </c>
      <c r="T22" s="319"/>
      <c r="U22" s="319"/>
      <c r="V22" s="319"/>
    </row>
    <row r="23" spans="1:34">
      <c r="A23" s="124">
        <v>2014</v>
      </c>
      <c r="B23" s="128">
        <v>412</v>
      </c>
      <c r="C23" s="125">
        <v>320159</v>
      </c>
      <c r="D23" s="120">
        <f t="shared" si="0"/>
        <v>1.2868605911437753E-3</v>
      </c>
      <c r="E23" s="128">
        <v>41</v>
      </c>
      <c r="F23" s="125">
        <v>10203</v>
      </c>
      <c r="G23" s="120">
        <f t="shared" si="5"/>
        <v>4.0184259531510337E-3</v>
      </c>
      <c r="H23" s="128">
        <v>19</v>
      </c>
      <c r="I23" s="125">
        <v>2530</v>
      </c>
      <c r="J23" s="120">
        <f t="shared" si="1"/>
        <v>7.5098814229249012E-3</v>
      </c>
      <c r="K23" s="128">
        <v>49</v>
      </c>
      <c r="L23" s="125">
        <v>1852</v>
      </c>
      <c r="M23" s="120">
        <f t="shared" si="4"/>
        <v>2.6457883369330453E-2</v>
      </c>
      <c r="N23" s="128">
        <f t="shared" si="2"/>
        <v>521</v>
      </c>
      <c r="O23" s="125">
        <f t="shared" si="2"/>
        <v>334744</v>
      </c>
      <c r="P23" s="120">
        <f t="shared" si="3"/>
        <v>1.5564132590875415E-3</v>
      </c>
      <c r="Q23" s="24"/>
      <c r="S23" s="24">
        <f>N29</f>
        <v>19978</v>
      </c>
      <c r="T23" s="2">
        <v>180724</v>
      </c>
      <c r="U23" s="331">
        <f>(S23/T23)</f>
        <v>0.11054425532856732</v>
      </c>
    </row>
    <row r="24" spans="1:34">
      <c r="A24" s="124">
        <v>2015</v>
      </c>
      <c r="B24" s="128">
        <v>302</v>
      </c>
      <c r="C24" s="125">
        <v>365965</v>
      </c>
      <c r="D24" s="120">
        <f t="shared" si="0"/>
        <v>8.2521552607489786E-4</v>
      </c>
      <c r="E24" s="128">
        <v>51</v>
      </c>
      <c r="F24" s="125">
        <v>15600</v>
      </c>
      <c r="G24" s="120">
        <f t="shared" si="5"/>
        <v>3.2692307692307691E-3</v>
      </c>
      <c r="H24" s="128">
        <v>14</v>
      </c>
      <c r="I24" s="125">
        <v>2533</v>
      </c>
      <c r="J24" s="120">
        <f t="shared" si="1"/>
        <v>5.5270430319778914E-3</v>
      </c>
      <c r="K24" s="128">
        <v>45</v>
      </c>
      <c r="L24" s="125">
        <v>3696</v>
      </c>
      <c r="M24" s="120">
        <f t="shared" si="4"/>
        <v>1.2175324675324676E-2</v>
      </c>
      <c r="N24" s="128">
        <f t="shared" si="2"/>
        <v>412</v>
      </c>
      <c r="O24" s="125">
        <f t="shared" si="2"/>
        <v>387794</v>
      </c>
      <c r="P24" s="120">
        <f t="shared" si="3"/>
        <v>1.0624197383146722E-3</v>
      </c>
      <c r="Q24" s="24"/>
    </row>
    <row r="25" spans="1:34">
      <c r="A25" s="124">
        <v>2016</v>
      </c>
      <c r="B25" s="128">
        <v>217</v>
      </c>
      <c r="C25" s="125">
        <v>355925</v>
      </c>
      <c r="D25" s="120">
        <f t="shared" si="0"/>
        <v>6.0967900540844281E-4</v>
      </c>
      <c r="E25" s="128">
        <v>18</v>
      </c>
      <c r="F25" s="125">
        <v>13241</v>
      </c>
      <c r="G25" s="120">
        <f t="shared" si="5"/>
        <v>1.3594139415452006E-3</v>
      </c>
      <c r="H25" s="128">
        <v>4</v>
      </c>
      <c r="I25" s="125">
        <v>1064</v>
      </c>
      <c r="J25" s="120">
        <f t="shared" si="1"/>
        <v>3.7593984962406013E-3</v>
      </c>
      <c r="K25" s="128">
        <v>38</v>
      </c>
      <c r="L25" s="125">
        <v>3490</v>
      </c>
      <c r="M25" s="120">
        <f t="shared" si="4"/>
        <v>1.0888252148997135E-2</v>
      </c>
      <c r="N25" s="128">
        <f t="shared" si="2"/>
        <v>277</v>
      </c>
      <c r="O25" s="125">
        <f t="shared" si="2"/>
        <v>373720</v>
      </c>
      <c r="P25" s="120">
        <f t="shared" si="3"/>
        <v>7.4119661778871879E-4</v>
      </c>
      <c r="Q25" s="24"/>
    </row>
    <row r="26" spans="1:34">
      <c r="A26" s="124">
        <v>2017</v>
      </c>
      <c r="B26" s="128">
        <v>139</v>
      </c>
      <c r="C26" s="125">
        <v>334074</v>
      </c>
      <c r="D26" s="120">
        <f t="shared" si="0"/>
        <v>4.1607548028281159E-4</v>
      </c>
      <c r="E26" s="128">
        <v>5</v>
      </c>
      <c r="F26" s="125">
        <v>9782</v>
      </c>
      <c r="G26" s="120">
        <f t="shared" si="5"/>
        <v>5.1114291555919033E-4</v>
      </c>
      <c r="H26" s="128">
        <v>3</v>
      </c>
      <c r="I26" s="125">
        <v>561</v>
      </c>
      <c r="J26" s="120">
        <f t="shared" si="1"/>
        <v>5.3475935828877002E-3</v>
      </c>
      <c r="K26" s="128">
        <v>16</v>
      </c>
      <c r="L26" s="125">
        <v>2033</v>
      </c>
      <c r="M26" s="120">
        <f t="shared" si="4"/>
        <v>7.8701426463354644E-3</v>
      </c>
      <c r="N26" s="128">
        <f t="shared" si="2"/>
        <v>163</v>
      </c>
      <c r="O26" s="125">
        <f t="shared" si="2"/>
        <v>346450</v>
      </c>
      <c r="P26" s="120">
        <f t="shared" si="3"/>
        <v>4.7048636166835043E-4</v>
      </c>
      <c r="Q26" s="24"/>
    </row>
    <row r="27" spans="1:34">
      <c r="A27" s="124">
        <v>2018</v>
      </c>
      <c r="B27" s="128">
        <v>93</v>
      </c>
      <c r="C27" s="125">
        <v>53038</v>
      </c>
      <c r="D27" s="120">
        <f t="shared" si="0"/>
        <v>1.753459783551416E-3</v>
      </c>
      <c r="E27" s="128">
        <v>0</v>
      </c>
      <c r="F27" s="125">
        <v>843</v>
      </c>
      <c r="G27" s="120">
        <f t="shared" si="5"/>
        <v>0</v>
      </c>
      <c r="H27" s="128">
        <v>2</v>
      </c>
      <c r="I27" s="125">
        <v>86</v>
      </c>
      <c r="J27" s="120">
        <f t="shared" si="1"/>
        <v>2.3255813953488372E-2</v>
      </c>
      <c r="K27" s="128">
        <v>8</v>
      </c>
      <c r="L27" s="125">
        <v>234</v>
      </c>
      <c r="M27" s="120">
        <f t="shared" si="4"/>
        <v>3.4188034188034191E-2</v>
      </c>
      <c r="N27" s="128">
        <f t="shared" si="2"/>
        <v>103</v>
      </c>
      <c r="O27" s="125">
        <f t="shared" si="2"/>
        <v>54201</v>
      </c>
      <c r="P27" s="120">
        <f t="shared" si="3"/>
        <v>1.9003339421781887E-3</v>
      </c>
      <c r="Q27" s="24"/>
    </row>
    <row r="28" spans="1:34" ht="13.5" thickBot="1">
      <c r="A28" s="124">
        <v>2019</v>
      </c>
      <c r="B28" s="265">
        <v>4</v>
      </c>
      <c r="C28" s="266">
        <v>347</v>
      </c>
      <c r="D28" s="174">
        <f t="shared" si="0"/>
        <v>1.1527377521613832E-2</v>
      </c>
      <c r="E28" s="265">
        <v>0</v>
      </c>
      <c r="F28" s="266">
        <v>16</v>
      </c>
      <c r="G28" s="174">
        <f t="shared" si="5"/>
        <v>0</v>
      </c>
      <c r="H28" s="265"/>
      <c r="I28" s="266"/>
      <c r="J28" s="174"/>
      <c r="K28" s="265">
        <v>1</v>
      </c>
      <c r="L28" s="266">
        <v>9</v>
      </c>
      <c r="M28" s="174">
        <f t="shared" si="4"/>
        <v>0.1111111111111111</v>
      </c>
      <c r="N28" s="265">
        <f t="shared" si="2"/>
        <v>5</v>
      </c>
      <c r="O28" s="266">
        <f t="shared" si="2"/>
        <v>372</v>
      </c>
      <c r="P28" s="174">
        <f t="shared" si="3"/>
        <v>1.3440860215053764E-2</v>
      </c>
      <c r="Q28" s="24"/>
    </row>
    <row r="29" spans="1:34" ht="13.5" thickBot="1">
      <c r="A29" s="98" t="s">
        <v>5</v>
      </c>
      <c r="B29" s="32">
        <f>SUM(B13:B28)</f>
        <v>18659</v>
      </c>
      <c r="C29" s="34">
        <f>SUM(C13:C28)</f>
        <v>3604757</v>
      </c>
      <c r="D29" s="23">
        <f>B29/C29</f>
        <v>5.1762157615617361E-3</v>
      </c>
      <c r="E29" s="32">
        <f>SUM(E13:E28)</f>
        <v>618</v>
      </c>
      <c r="F29" s="34">
        <f>SUM(F13:F28)</f>
        <v>95596</v>
      </c>
      <c r="G29" s="23">
        <f>E29/F29</f>
        <v>6.464705636219089E-3</v>
      </c>
      <c r="H29" s="32">
        <f>SUM(H13:H28)</f>
        <v>160</v>
      </c>
      <c r="I29" s="34">
        <f>SUM(I13:I28)</f>
        <v>10659</v>
      </c>
      <c r="J29" s="23">
        <f>H29/I29</f>
        <v>1.5010789004597054E-2</v>
      </c>
      <c r="K29" s="32">
        <f>SUM(K13:K28)</f>
        <v>541</v>
      </c>
      <c r="L29" s="34">
        <f>SUM(L13:L28)</f>
        <v>23030</v>
      </c>
      <c r="M29" s="23">
        <f>K29/L29</f>
        <v>2.3491098567086408E-2</v>
      </c>
      <c r="N29" s="262">
        <f>SUM(N13:N28)</f>
        <v>19978</v>
      </c>
      <c r="O29" s="263">
        <f>SUM(O13:O28)</f>
        <v>3734042</v>
      </c>
      <c r="P29" s="264">
        <f>N29/O29</f>
        <v>5.3502344108609387E-3</v>
      </c>
      <c r="Q29" s="24"/>
    </row>
    <row r="30" spans="1:34" ht="13.5" customHeight="1">
      <c r="L30" s="119"/>
      <c r="M30" s="73"/>
      <c r="N30" s="113"/>
      <c r="O30" s="73"/>
      <c r="P30" s="73"/>
      <c r="Q30" s="73"/>
      <c r="R30" s="73"/>
      <c r="S30" s="159"/>
      <c r="T30" s="119"/>
      <c r="U30" s="73"/>
      <c r="V30" s="73"/>
      <c r="W30" s="73"/>
      <c r="X30" s="73"/>
      <c r="Y30" s="73"/>
      <c r="Z30" s="73"/>
      <c r="AA30" s="73"/>
      <c r="AB30" s="73"/>
      <c r="AC30" s="73"/>
      <c r="AD30" s="73"/>
      <c r="AE30" s="73"/>
      <c r="AF30" s="73"/>
    </row>
    <row r="31" spans="1:34" ht="12.75" customHeight="1">
      <c r="L31" s="73"/>
      <c r="M31" s="73"/>
      <c r="N31" s="73"/>
      <c r="O31" s="73"/>
      <c r="P31" s="73"/>
      <c r="Q31" s="73"/>
      <c r="R31" s="73"/>
      <c r="S31" s="73"/>
      <c r="T31" s="73"/>
      <c r="U31" s="73"/>
      <c r="V31" s="73"/>
      <c r="W31" s="73"/>
      <c r="X31" s="73"/>
      <c r="Y31" s="73"/>
      <c r="Z31" s="73"/>
      <c r="AA31" s="73"/>
      <c r="AB31" s="73"/>
      <c r="AC31" s="73"/>
      <c r="AD31" s="73"/>
      <c r="AE31" s="73"/>
      <c r="AF31" s="73"/>
      <c r="AG31" s="73"/>
      <c r="AH31" s="73"/>
    </row>
    <row r="32" spans="1:34">
      <c r="N32" s="73"/>
      <c r="O32" s="119"/>
      <c r="P32" s="119"/>
      <c r="Q32" s="123"/>
      <c r="R32" s="73"/>
      <c r="S32" s="73"/>
      <c r="T32" s="73"/>
      <c r="U32" s="73"/>
      <c r="V32" s="73"/>
      <c r="W32" s="73"/>
      <c r="X32" s="73"/>
      <c r="Y32" s="73"/>
      <c r="Z32" s="73"/>
      <c r="AA32" s="73"/>
      <c r="AB32" s="73"/>
      <c r="AC32" s="73"/>
      <c r="AD32" s="73"/>
      <c r="AE32" s="73"/>
      <c r="AF32" s="73"/>
      <c r="AG32" s="73"/>
      <c r="AH32" s="73"/>
    </row>
    <row r="33" spans="1:23">
      <c r="N33" s="218"/>
      <c r="O33" s="315"/>
      <c r="P33" s="218"/>
      <c r="Q33" s="218"/>
      <c r="R33" s="218"/>
      <c r="S33" s="218"/>
      <c r="T33" s="218"/>
      <c r="U33" s="218"/>
      <c r="V33" s="218"/>
      <c r="W33" s="218"/>
    </row>
    <row r="38" spans="1:23">
      <c r="O38" s="73"/>
      <c r="P38" s="73"/>
      <c r="Q38" s="73"/>
      <c r="R38" s="73"/>
      <c r="S38" s="73"/>
      <c r="T38" s="73"/>
      <c r="U38" s="73"/>
      <c r="V38" s="73"/>
    </row>
    <row r="39" spans="1:23">
      <c r="O39" s="73"/>
      <c r="P39" s="329"/>
      <c r="Q39" s="329"/>
      <c r="R39" s="329"/>
      <c r="S39" s="329"/>
      <c r="T39" s="329"/>
      <c r="U39" s="329"/>
      <c r="V39" s="73"/>
    </row>
    <row r="40" spans="1:23" s="113" customFormat="1">
      <c r="A40" s="2"/>
      <c r="B40" s="2"/>
      <c r="P40" s="328"/>
      <c r="Q40" s="328"/>
      <c r="R40" s="330"/>
      <c r="S40" s="330"/>
      <c r="T40" s="330"/>
      <c r="U40" s="330"/>
    </row>
    <row r="41" spans="1:23">
      <c r="O41" s="73"/>
      <c r="P41" s="328"/>
      <c r="Q41" s="328"/>
      <c r="R41" s="330"/>
      <c r="S41" s="330"/>
      <c r="T41" s="330"/>
      <c r="U41" s="330"/>
      <c r="V41" s="73"/>
    </row>
    <row r="42" spans="1:23">
      <c r="O42" s="73"/>
      <c r="P42" s="328"/>
      <c r="Q42" s="328"/>
      <c r="R42" s="330"/>
      <c r="S42" s="330"/>
      <c r="T42" s="328"/>
      <c r="U42" s="330"/>
      <c r="V42" s="73"/>
    </row>
    <row r="43" spans="1:23">
      <c r="O43" s="73"/>
      <c r="P43" s="328"/>
      <c r="Q43" s="328"/>
      <c r="R43" s="330"/>
      <c r="S43" s="330"/>
      <c r="T43" s="330"/>
      <c r="U43" s="330"/>
      <c r="V43" s="73"/>
    </row>
    <row r="44" spans="1:23">
      <c r="O44" s="73"/>
      <c r="P44" s="328"/>
      <c r="Q44" s="328"/>
      <c r="R44" s="330"/>
      <c r="S44" s="330"/>
      <c r="T44" s="330"/>
      <c r="U44" s="330"/>
      <c r="V44" s="73"/>
    </row>
    <row r="45" spans="1:23">
      <c r="O45" s="73"/>
      <c r="P45" s="328"/>
      <c r="Q45" s="328"/>
      <c r="R45" s="330"/>
      <c r="S45" s="330"/>
      <c r="T45" s="328"/>
      <c r="U45" s="330"/>
      <c r="V45" s="73"/>
    </row>
    <row r="46" spans="1:23" ht="13.5" customHeight="1">
      <c r="O46" s="73"/>
      <c r="P46" s="328"/>
      <c r="Q46" s="328"/>
      <c r="R46" s="330"/>
      <c r="S46" s="330"/>
      <c r="T46" s="330"/>
      <c r="U46" s="330"/>
      <c r="V46" s="73"/>
    </row>
    <row r="47" spans="1:23">
      <c r="O47" s="73"/>
      <c r="P47" s="328"/>
      <c r="Q47" s="328"/>
      <c r="R47" s="330"/>
      <c r="S47" s="330"/>
      <c r="T47" s="330"/>
      <c r="U47" s="330"/>
      <c r="V47" s="73"/>
    </row>
    <row r="48" spans="1:23">
      <c r="O48" s="73"/>
      <c r="P48" s="328"/>
      <c r="Q48" s="328"/>
      <c r="R48" s="330"/>
      <c r="S48" s="330"/>
      <c r="T48" s="330"/>
      <c r="U48" s="330"/>
      <c r="V48" s="73"/>
    </row>
    <row r="49" spans="15:22">
      <c r="O49" s="73"/>
      <c r="P49" s="328"/>
      <c r="Q49" s="328"/>
      <c r="R49" s="330"/>
      <c r="S49" s="330"/>
      <c r="T49" s="328"/>
      <c r="U49" s="330"/>
      <c r="V49" s="73"/>
    </row>
    <row r="50" spans="15:22">
      <c r="O50" s="73"/>
      <c r="P50" s="328"/>
      <c r="Q50" s="328"/>
      <c r="R50" s="330"/>
      <c r="S50" s="330"/>
      <c r="T50" s="330"/>
      <c r="U50" s="330"/>
      <c r="V50" s="73"/>
    </row>
    <row r="51" spans="15:22">
      <c r="O51" s="73"/>
      <c r="P51" s="328"/>
      <c r="Q51" s="328"/>
      <c r="R51" s="330"/>
      <c r="S51" s="330"/>
      <c r="T51" s="328"/>
      <c r="U51" s="330"/>
      <c r="V51" s="73"/>
    </row>
    <row r="52" spans="15:22" ht="13.5" customHeight="1">
      <c r="O52" s="73"/>
      <c r="P52" s="328"/>
      <c r="Q52" s="328"/>
      <c r="R52" s="330"/>
      <c r="S52" s="330"/>
      <c r="T52" s="328"/>
      <c r="U52" s="330"/>
      <c r="V52" s="73"/>
    </row>
    <row r="53" spans="15:22">
      <c r="O53" s="73"/>
      <c r="P53" s="328"/>
      <c r="Q53" s="328"/>
      <c r="R53" s="330"/>
      <c r="S53" s="330"/>
      <c r="T53" s="328"/>
      <c r="U53" s="330"/>
      <c r="V53" s="73"/>
    </row>
    <row r="54" spans="15:22">
      <c r="O54" s="73"/>
      <c r="P54" s="328"/>
      <c r="Q54" s="328"/>
      <c r="R54" s="330"/>
      <c r="S54" s="330"/>
      <c r="T54" s="328"/>
      <c r="U54" s="330"/>
      <c r="V54" s="73"/>
    </row>
    <row r="55" spans="15:22">
      <c r="O55" s="73"/>
      <c r="P55" s="328"/>
      <c r="Q55" s="328"/>
      <c r="R55" s="330"/>
      <c r="S55" s="330"/>
      <c r="T55" s="330"/>
      <c r="U55" s="330"/>
      <c r="V55" s="73"/>
    </row>
    <row r="56" spans="15:22">
      <c r="O56" s="73"/>
      <c r="P56" s="328"/>
      <c r="Q56" s="328"/>
      <c r="R56" s="330"/>
      <c r="S56" s="330"/>
      <c r="T56" s="328"/>
      <c r="U56" s="330"/>
      <c r="V56" s="73"/>
    </row>
    <row r="57" spans="15:22">
      <c r="O57" s="73"/>
      <c r="P57" s="328"/>
      <c r="Q57" s="328"/>
      <c r="R57" s="330"/>
      <c r="S57" s="330"/>
      <c r="T57" s="328"/>
      <c r="U57" s="330"/>
      <c r="V57" s="73"/>
    </row>
    <row r="58" spans="15:22">
      <c r="O58" s="73"/>
      <c r="P58" s="328"/>
      <c r="Q58" s="328"/>
      <c r="R58" s="328"/>
      <c r="S58" s="328"/>
      <c r="T58" s="328"/>
      <c r="U58" s="330"/>
      <c r="V58" s="73"/>
    </row>
    <row r="59" spans="15:22">
      <c r="O59" s="73"/>
      <c r="P59" s="328"/>
      <c r="Q59" s="328"/>
      <c r="R59" s="328"/>
      <c r="S59" s="328"/>
      <c r="T59" s="328"/>
      <c r="U59" s="330"/>
      <c r="V59" s="73"/>
    </row>
    <row r="60" spans="15:22">
      <c r="O60" s="73"/>
      <c r="P60" s="328"/>
      <c r="Q60" s="328"/>
      <c r="R60" s="328"/>
      <c r="S60" s="328"/>
      <c r="T60" s="328"/>
      <c r="U60" s="330"/>
      <c r="V60" s="73"/>
    </row>
    <row r="61" spans="15:22">
      <c r="O61" s="73"/>
      <c r="P61" s="328"/>
      <c r="Q61" s="328"/>
      <c r="R61" s="328"/>
      <c r="S61" s="328"/>
      <c r="T61" s="328"/>
      <c r="U61" s="330"/>
      <c r="V61" s="73"/>
    </row>
    <row r="62" spans="15:22">
      <c r="O62" s="73"/>
      <c r="P62" s="328"/>
      <c r="Q62" s="328"/>
      <c r="R62" s="328"/>
      <c r="S62" s="328"/>
      <c r="T62" s="328"/>
      <c r="U62" s="328"/>
      <c r="V62" s="73"/>
    </row>
    <row r="63" spans="15:22">
      <c r="O63" s="73"/>
      <c r="P63" s="328"/>
      <c r="Q63" s="328"/>
      <c r="R63" s="328"/>
      <c r="S63" s="328"/>
      <c r="T63" s="328"/>
      <c r="U63" s="328"/>
      <c r="V63" s="73"/>
    </row>
    <row r="64" spans="15:22">
      <c r="O64" s="73"/>
      <c r="P64" s="328"/>
      <c r="Q64" s="328"/>
      <c r="R64" s="328"/>
      <c r="S64" s="328"/>
      <c r="T64" s="328"/>
      <c r="U64" s="328"/>
      <c r="V64" s="73"/>
    </row>
    <row r="65" spans="14:39">
      <c r="O65" s="73"/>
      <c r="P65" s="328"/>
      <c r="Q65" s="328"/>
      <c r="R65" s="328"/>
      <c r="S65" s="328"/>
      <c r="T65" s="328"/>
      <c r="U65" s="328"/>
      <c r="V65" s="73"/>
    </row>
    <row r="66" spans="14:39">
      <c r="O66" s="73"/>
      <c r="P66" s="328"/>
      <c r="Q66" s="328"/>
      <c r="R66" s="328"/>
      <c r="S66" s="328"/>
      <c r="T66" s="328"/>
      <c r="U66" s="328"/>
      <c r="V66" s="73"/>
    </row>
    <row r="67" spans="14:39">
      <c r="O67" s="73"/>
      <c r="P67" s="328"/>
      <c r="Q67" s="328"/>
      <c r="R67" s="328"/>
      <c r="S67" s="328"/>
      <c r="T67" s="328"/>
      <c r="U67" s="328"/>
      <c r="V67" s="73"/>
    </row>
    <row r="68" spans="14:39">
      <c r="N68" s="151"/>
      <c r="O68" s="73"/>
      <c r="P68" s="328"/>
      <c r="Q68" s="328"/>
      <c r="R68" s="328"/>
      <c r="S68" s="328"/>
      <c r="T68" s="328"/>
      <c r="U68" s="328"/>
      <c r="V68" s="73"/>
      <c r="W68" s="73"/>
      <c r="X68" s="73"/>
      <c r="Y68" s="73"/>
      <c r="Z68" s="73"/>
      <c r="AA68" s="73"/>
    </row>
    <row r="69" spans="14:39">
      <c r="N69" s="151"/>
      <c r="O69" s="73"/>
      <c r="P69" s="328"/>
      <c r="Q69" s="328"/>
      <c r="R69" s="328"/>
      <c r="S69" s="328"/>
      <c r="T69" s="328"/>
      <c r="U69" s="328"/>
      <c r="V69" s="73"/>
      <c r="W69" s="73"/>
      <c r="X69" s="73"/>
      <c r="Y69" s="73"/>
      <c r="Z69" s="73"/>
      <c r="AA69" s="73"/>
    </row>
    <row r="70" spans="14:39">
      <c r="N70" s="151"/>
      <c r="O70" s="73"/>
      <c r="P70" s="328"/>
      <c r="Q70" s="330"/>
      <c r="R70" s="328"/>
      <c r="S70" s="328"/>
      <c r="T70" s="328"/>
      <c r="U70" s="328"/>
      <c r="V70" s="73"/>
      <c r="W70" s="73"/>
      <c r="X70" s="73"/>
      <c r="Y70" s="73"/>
      <c r="Z70" s="73"/>
      <c r="AA70" s="73"/>
    </row>
    <row r="71" spans="14:39">
      <c r="N71" s="161"/>
      <c r="O71" s="137"/>
      <c r="P71" s="328"/>
      <c r="Q71" s="328"/>
      <c r="R71" s="328"/>
      <c r="S71" s="328"/>
      <c r="T71" s="328"/>
      <c r="U71" s="328"/>
      <c r="V71" s="161"/>
      <c r="W71" s="161"/>
      <c r="X71" s="137"/>
      <c r="Y71" s="73"/>
      <c r="Z71" s="73"/>
      <c r="AA71" s="73"/>
    </row>
    <row r="72" spans="14:39">
      <c r="N72" s="161"/>
      <c r="O72" s="137"/>
      <c r="P72" s="328"/>
      <c r="Q72" s="328"/>
      <c r="R72" s="328"/>
      <c r="S72" s="328"/>
      <c r="T72" s="328"/>
      <c r="U72" s="330"/>
      <c r="V72" s="161"/>
      <c r="W72" s="161"/>
      <c r="X72" s="137"/>
      <c r="Y72" s="73"/>
      <c r="Z72" s="73"/>
      <c r="AA72" s="73"/>
    </row>
    <row r="73" spans="14:39">
      <c r="N73" s="161"/>
      <c r="O73" s="137"/>
      <c r="P73" s="328"/>
      <c r="Q73" s="330"/>
      <c r="R73" s="330"/>
      <c r="S73" s="328"/>
      <c r="T73" s="328"/>
      <c r="U73" s="330"/>
      <c r="V73" s="161"/>
      <c r="W73" s="161"/>
      <c r="X73" s="137"/>
      <c r="Y73" s="73"/>
      <c r="Z73" s="73"/>
      <c r="AA73" s="73"/>
    </row>
    <row r="74" spans="14:39">
      <c r="N74" s="161"/>
      <c r="O74" s="161"/>
      <c r="P74" s="137"/>
      <c r="Q74" s="161"/>
      <c r="R74" s="161"/>
      <c r="S74" s="137"/>
      <c r="T74" s="161"/>
      <c r="U74" s="161"/>
      <c r="V74" s="137"/>
      <c r="W74" s="161"/>
      <c r="X74" s="161"/>
      <c r="Y74" s="137"/>
      <c r="Z74" s="73"/>
      <c r="AA74" s="73"/>
      <c r="AB74" s="73"/>
    </row>
    <row r="75" spans="14:39">
      <c r="N75" s="161"/>
      <c r="O75" s="161"/>
      <c r="P75" s="137"/>
      <c r="Q75" s="161"/>
      <c r="R75" s="161"/>
      <c r="S75" s="137"/>
      <c r="T75" s="161"/>
      <c r="U75" s="161"/>
      <c r="V75" s="137"/>
      <c r="W75" s="161"/>
      <c r="X75" s="161"/>
      <c r="Y75" s="137"/>
      <c r="Z75" s="73"/>
      <c r="AA75" s="73"/>
      <c r="AB75" s="73"/>
    </row>
    <row r="76" spans="14:39">
      <c r="N76" s="161"/>
      <c r="O76" s="161"/>
      <c r="P76" s="137"/>
      <c r="Q76" s="161"/>
      <c r="R76" s="161"/>
      <c r="S76" s="137"/>
      <c r="T76" s="161"/>
      <c r="U76" s="161"/>
      <c r="V76" s="137"/>
      <c r="W76" s="161"/>
      <c r="X76" s="161"/>
      <c r="Y76" s="137"/>
      <c r="Z76" s="73"/>
      <c r="AA76" s="73"/>
      <c r="AB76" s="73"/>
    </row>
    <row r="77" spans="14:39">
      <c r="N77" s="161"/>
      <c r="O77" s="161"/>
      <c r="P77" s="137"/>
      <c r="Q77" s="161"/>
      <c r="R77" s="161"/>
      <c r="S77" s="137"/>
      <c r="T77" s="161"/>
      <c r="U77" s="161"/>
      <c r="V77" s="137"/>
      <c r="W77" s="161"/>
      <c r="X77" s="161"/>
      <c r="Y77" s="137"/>
      <c r="Z77" s="73"/>
      <c r="AA77" s="73"/>
      <c r="AB77" s="73"/>
    </row>
    <row r="78" spans="14:39">
      <c r="N78" s="161"/>
      <c r="O78" s="161"/>
      <c r="P78" s="137"/>
      <c r="Q78" s="161"/>
      <c r="R78" s="161"/>
      <c r="S78" s="137"/>
      <c r="T78" s="161"/>
      <c r="U78" s="161"/>
      <c r="V78" s="137"/>
      <c r="W78" s="161"/>
      <c r="X78" s="161"/>
      <c r="Y78" s="137"/>
      <c r="Z78" s="73"/>
      <c r="AA78" s="73"/>
      <c r="AB78" s="73"/>
    </row>
    <row r="79" spans="14:39">
      <c r="N79" s="161"/>
      <c r="O79" s="161"/>
      <c r="P79" s="137"/>
      <c r="Q79" s="161"/>
      <c r="R79" s="161"/>
      <c r="S79" s="137"/>
      <c r="T79" s="161"/>
      <c r="U79" s="161"/>
      <c r="V79" s="137"/>
      <c r="W79" s="161"/>
      <c r="X79" s="161"/>
      <c r="Y79" s="137"/>
      <c r="Z79" s="73"/>
      <c r="AA79" s="73"/>
      <c r="AB79" s="73"/>
    </row>
    <row r="80" spans="14:39">
      <c r="N80" s="73"/>
      <c r="O80" s="73"/>
      <c r="P80" s="220"/>
      <c r="Q80" s="221"/>
      <c r="R80" s="220"/>
      <c r="S80" s="220"/>
      <c r="T80" s="220"/>
      <c r="U80" s="220"/>
      <c r="V80" s="161"/>
      <c r="W80" s="161"/>
      <c r="X80" s="137"/>
      <c r="Y80" s="161"/>
      <c r="Z80" s="161"/>
      <c r="AA80" s="137"/>
      <c r="AB80" s="161"/>
      <c r="AC80" s="161"/>
      <c r="AD80" s="137"/>
      <c r="AE80" s="161"/>
      <c r="AF80" s="161"/>
      <c r="AG80" s="137"/>
      <c r="AH80" s="161"/>
      <c r="AI80" s="161"/>
      <c r="AJ80" s="137"/>
      <c r="AK80" s="73"/>
      <c r="AL80" s="73"/>
      <c r="AM80" s="73"/>
    </row>
    <row r="81" spans="14:39">
      <c r="N81" s="73"/>
      <c r="O81" s="73"/>
      <c r="P81" s="220"/>
      <c r="Q81" s="221"/>
      <c r="R81" s="221"/>
      <c r="S81" s="220"/>
      <c r="T81" s="221"/>
      <c r="U81" s="220"/>
      <c r="V81" s="161"/>
      <c r="W81" s="161"/>
      <c r="X81" s="137"/>
      <c r="Y81" s="161"/>
      <c r="Z81" s="161"/>
      <c r="AA81" s="137"/>
      <c r="AB81" s="161"/>
      <c r="AC81" s="161"/>
      <c r="AD81" s="137"/>
      <c r="AE81" s="161"/>
      <c r="AF81" s="161"/>
      <c r="AG81" s="137"/>
      <c r="AH81" s="161"/>
      <c r="AI81" s="161"/>
      <c r="AJ81" s="137"/>
      <c r="AK81" s="73"/>
      <c r="AL81" s="73"/>
      <c r="AM81" s="73"/>
    </row>
    <row r="82" spans="14:39">
      <c r="N82" s="73"/>
      <c r="O82" s="73"/>
      <c r="P82" s="220"/>
      <c r="Q82" s="220"/>
      <c r="R82" s="221"/>
      <c r="S82" s="220"/>
      <c r="T82" s="221"/>
      <c r="U82" s="221"/>
      <c r="V82" s="161"/>
      <c r="W82" s="161"/>
      <c r="X82" s="137"/>
      <c r="Y82" s="161"/>
      <c r="Z82" s="161"/>
      <c r="AA82" s="137"/>
      <c r="AB82" s="161"/>
      <c r="AC82" s="161"/>
      <c r="AD82" s="137"/>
      <c r="AE82" s="161"/>
      <c r="AF82" s="161"/>
      <c r="AG82" s="137"/>
      <c r="AH82" s="161"/>
      <c r="AI82" s="161"/>
      <c r="AJ82" s="137"/>
      <c r="AK82" s="73"/>
      <c r="AL82" s="73"/>
      <c r="AM82" s="73"/>
    </row>
    <row r="83" spans="14:39">
      <c r="N83" s="73"/>
      <c r="O83" s="73"/>
      <c r="P83" s="220"/>
      <c r="Q83" s="220"/>
      <c r="R83" s="220"/>
      <c r="S83" s="220"/>
      <c r="T83" s="220"/>
      <c r="U83" s="221"/>
      <c r="V83" s="161"/>
      <c r="W83" s="161"/>
      <c r="X83" s="137"/>
      <c r="Y83" s="161"/>
      <c r="Z83" s="161"/>
      <c r="AA83" s="137"/>
      <c r="AB83" s="161"/>
      <c r="AC83" s="161"/>
      <c r="AD83" s="137"/>
      <c r="AE83" s="161"/>
      <c r="AF83" s="161"/>
      <c r="AG83" s="137"/>
      <c r="AH83" s="161"/>
      <c r="AI83" s="161"/>
      <c r="AJ83" s="137"/>
      <c r="AK83" s="73"/>
      <c r="AL83" s="73"/>
      <c r="AM83" s="73"/>
    </row>
    <row r="84" spans="14:39">
      <c r="N84" s="73"/>
      <c r="O84" s="73"/>
      <c r="P84" s="220"/>
      <c r="Q84" s="221"/>
      <c r="R84" s="221"/>
      <c r="S84" s="220"/>
      <c r="T84" s="220"/>
      <c r="U84" s="221"/>
      <c r="V84" s="161"/>
      <c r="W84" s="161"/>
      <c r="X84" s="137"/>
      <c r="Y84" s="161"/>
      <c r="Z84" s="161"/>
      <c r="AA84" s="137"/>
      <c r="AB84" s="161"/>
      <c r="AC84" s="161"/>
      <c r="AD84" s="137"/>
      <c r="AE84" s="161"/>
      <c r="AF84" s="161"/>
      <c r="AG84" s="137"/>
      <c r="AH84" s="161"/>
      <c r="AI84" s="161"/>
      <c r="AJ84" s="137"/>
      <c r="AK84" s="73"/>
      <c r="AL84" s="73"/>
      <c r="AM84" s="73"/>
    </row>
    <row r="85" spans="14:39" ht="13.5" customHeight="1">
      <c r="N85" s="73"/>
      <c r="O85" s="73"/>
      <c r="P85" s="220"/>
      <c r="Q85" s="221"/>
      <c r="R85" s="221"/>
      <c r="S85" s="220"/>
      <c r="T85" s="221"/>
      <c r="U85" s="221"/>
      <c r="V85" s="161"/>
      <c r="W85" s="161"/>
      <c r="X85" s="137"/>
      <c r="Y85" s="161"/>
      <c r="Z85" s="161"/>
      <c r="AA85" s="137"/>
      <c r="AB85" s="161"/>
      <c r="AC85" s="161"/>
      <c r="AD85" s="137"/>
      <c r="AE85" s="161"/>
      <c r="AF85" s="161"/>
      <c r="AG85" s="137"/>
      <c r="AH85" s="161"/>
      <c r="AI85" s="161"/>
      <c r="AJ85" s="137"/>
      <c r="AK85" s="73"/>
      <c r="AL85" s="73"/>
      <c r="AM85" s="73"/>
    </row>
    <row r="86" spans="14:39">
      <c r="N86" s="73"/>
      <c r="O86" s="73"/>
      <c r="P86" s="220"/>
      <c r="Q86" s="221"/>
      <c r="R86" s="221"/>
      <c r="S86" s="220"/>
      <c r="T86" s="221"/>
      <c r="U86" s="221"/>
      <c r="V86" s="161"/>
      <c r="W86" s="161"/>
      <c r="X86" s="137"/>
      <c r="Y86" s="161"/>
      <c r="Z86" s="161"/>
      <c r="AA86" s="137"/>
      <c r="AB86" s="161"/>
      <c r="AC86" s="161"/>
      <c r="AD86" s="137"/>
      <c r="AE86" s="161"/>
      <c r="AF86" s="161"/>
      <c r="AG86" s="137"/>
      <c r="AH86" s="161"/>
      <c r="AI86" s="161"/>
      <c r="AJ86" s="137"/>
      <c r="AK86" s="73"/>
      <c r="AL86" s="73"/>
      <c r="AM86" s="73"/>
    </row>
    <row r="87" spans="14:39">
      <c r="N87" s="73"/>
      <c r="O87" s="73"/>
      <c r="P87" s="220"/>
      <c r="Q87" s="221"/>
      <c r="R87" s="221"/>
      <c r="S87" s="220"/>
      <c r="T87" s="220"/>
      <c r="U87" s="221"/>
      <c r="V87" s="73"/>
      <c r="W87" s="73"/>
      <c r="X87" s="73"/>
      <c r="Y87" s="73"/>
      <c r="Z87" s="73"/>
      <c r="AA87" s="73"/>
      <c r="AB87" s="73"/>
      <c r="AC87" s="73"/>
      <c r="AD87" s="73"/>
      <c r="AE87" s="73"/>
      <c r="AF87" s="73"/>
      <c r="AG87" s="73"/>
      <c r="AH87" s="73"/>
      <c r="AI87" s="73"/>
      <c r="AJ87" s="73"/>
      <c r="AK87" s="73"/>
      <c r="AL87" s="73"/>
      <c r="AM87" s="73"/>
    </row>
    <row r="88" spans="14:39">
      <c r="N88" s="73"/>
      <c r="O88" s="73"/>
      <c r="P88" s="220"/>
      <c r="Q88" s="221"/>
      <c r="R88" s="221"/>
      <c r="S88" s="220"/>
      <c r="T88" s="221"/>
      <c r="U88" s="221"/>
      <c r="V88" s="73"/>
      <c r="W88" s="73"/>
      <c r="X88" s="73"/>
      <c r="Y88" s="73"/>
      <c r="Z88" s="73"/>
      <c r="AA88" s="73"/>
      <c r="AB88" s="73"/>
      <c r="AC88" s="73"/>
      <c r="AD88" s="73"/>
      <c r="AE88" s="73"/>
      <c r="AF88" s="73"/>
      <c r="AG88" s="73"/>
      <c r="AH88" s="73"/>
      <c r="AI88" s="73"/>
      <c r="AJ88" s="73"/>
      <c r="AK88" s="73"/>
      <c r="AL88" s="73"/>
      <c r="AM88" s="73"/>
    </row>
    <row r="89" spans="14:39">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4:39">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4:39">
      <c r="N91" s="73"/>
      <c r="O91" s="73"/>
      <c r="P91" s="219"/>
      <c r="Q91" s="219"/>
      <c r="R91" s="219"/>
      <c r="S91" s="219"/>
      <c r="T91" s="219"/>
      <c r="U91" s="219"/>
      <c r="V91" s="219"/>
      <c r="W91" s="219"/>
      <c r="X91" s="219"/>
      <c r="Y91" s="219"/>
      <c r="Z91" s="219"/>
      <c r="AA91" s="219"/>
      <c r="AB91" s="219"/>
      <c r="AC91" s="219"/>
      <c r="AD91" s="219"/>
      <c r="AE91" s="219"/>
      <c r="AF91" s="219"/>
      <c r="AG91" s="219"/>
      <c r="AH91" s="219"/>
      <c r="AI91" s="219"/>
      <c r="AJ91" s="73"/>
      <c r="AK91" s="73"/>
      <c r="AL91" s="73"/>
      <c r="AM91" s="73"/>
    </row>
    <row r="92" spans="14:39">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4:39">
      <c r="X93" s="73"/>
      <c r="Y93" s="73"/>
      <c r="Z93" s="73"/>
      <c r="AA93" s="73"/>
      <c r="AB93" s="73"/>
      <c r="AC93" s="73"/>
      <c r="AD93" s="73"/>
      <c r="AE93" s="73"/>
      <c r="AF93" s="73"/>
      <c r="AG93" s="73"/>
      <c r="AH93" s="73"/>
      <c r="AI93" s="73"/>
    </row>
    <row r="94" spans="14:39">
      <c r="X94" s="73"/>
      <c r="Y94" s="73"/>
      <c r="Z94" s="73"/>
      <c r="AA94" s="73"/>
      <c r="AB94" s="73"/>
      <c r="AC94" s="73"/>
      <c r="AD94" s="73"/>
      <c r="AE94" s="73"/>
      <c r="AF94" s="73"/>
      <c r="AG94" s="73"/>
      <c r="AH94" s="73"/>
      <c r="AI94" s="73"/>
    </row>
    <row r="95" spans="14:39">
      <c r="X95" s="73"/>
      <c r="Y95" s="73"/>
      <c r="Z95" s="73"/>
      <c r="AA95" s="73"/>
      <c r="AB95" s="73"/>
      <c r="AC95" s="73"/>
      <c r="AD95" s="73"/>
      <c r="AE95" s="73"/>
      <c r="AF95" s="73"/>
      <c r="AG95" s="73"/>
      <c r="AH95" s="73"/>
      <c r="AI95" s="73"/>
    </row>
    <row r="96" spans="14:39">
      <c r="X96" s="73"/>
      <c r="Y96" s="73"/>
      <c r="Z96" s="73"/>
      <c r="AA96" s="73"/>
      <c r="AB96" s="73"/>
      <c r="AC96" s="73"/>
      <c r="AD96" s="73"/>
      <c r="AE96" s="73"/>
      <c r="AF96" s="73"/>
      <c r="AG96" s="73"/>
      <c r="AH96" s="73"/>
      <c r="AI96" s="73"/>
    </row>
    <row r="97" spans="24:35">
      <c r="X97" s="73"/>
      <c r="Y97" s="73"/>
      <c r="Z97" s="73"/>
      <c r="AA97" s="73"/>
      <c r="AB97" s="73"/>
      <c r="AC97" s="73"/>
      <c r="AD97" s="73"/>
      <c r="AE97" s="73"/>
      <c r="AF97" s="73"/>
      <c r="AG97" s="73"/>
      <c r="AH97" s="73"/>
      <c r="AI97" s="73"/>
    </row>
    <row r="98" spans="24:35">
      <c r="X98" s="73"/>
      <c r="Y98" s="73"/>
      <c r="Z98" s="73"/>
      <c r="AA98" s="73"/>
      <c r="AB98" s="73"/>
      <c r="AC98" s="73"/>
      <c r="AD98" s="73"/>
      <c r="AE98" s="73"/>
      <c r="AF98" s="73"/>
      <c r="AG98" s="73"/>
      <c r="AH98" s="73"/>
      <c r="AI98" s="73"/>
    </row>
    <row r="99" spans="24:35">
      <c r="X99" s="73"/>
      <c r="Y99" s="73"/>
      <c r="Z99" s="73"/>
      <c r="AA99" s="73"/>
      <c r="AB99" s="73"/>
      <c r="AC99" s="73"/>
      <c r="AD99" s="73"/>
      <c r="AE99" s="73"/>
      <c r="AF99" s="73"/>
      <c r="AG99" s="73"/>
      <c r="AH99" s="73"/>
      <c r="AI99" s="73"/>
    </row>
  </sheetData>
  <mergeCells count="8">
    <mergeCell ref="U7:V7"/>
    <mergeCell ref="N11:P11"/>
    <mergeCell ref="K11:M11"/>
    <mergeCell ref="H11:J11"/>
    <mergeCell ref="A11:A12"/>
    <mergeCell ref="B11:D11"/>
    <mergeCell ref="E11:G11"/>
    <mergeCell ref="A4:S8"/>
  </mergeCells>
  <phoneticPr fontId="0" type="noConversion"/>
  <pageMargins left="0.75" right="0.75" top="1" bottom="1" header="0.5" footer="0.5"/>
  <pageSetup scale="39" orientation="landscape" r:id="rId1"/>
  <headerFooter alignWithMargins="0">
    <oddFooter>&amp;C&amp;14B-&amp;P-4</oddFooter>
  </headerFooter>
  <ignoredErrors>
    <ignoredError sqref="D29 G29"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pageSetUpPr fitToPage="1"/>
  </sheetPr>
  <dimension ref="A1:V101"/>
  <sheetViews>
    <sheetView zoomScaleNormal="100" workbookViewId="0"/>
  </sheetViews>
  <sheetFormatPr defaultRowHeight="12.75"/>
  <cols>
    <col min="1" max="1" width="13.28515625" style="18" customWidth="1"/>
    <col min="2" max="2" width="12.140625" style="18" customWidth="1"/>
    <col min="3" max="3" width="11.85546875" style="18" bestFit="1" customWidth="1"/>
    <col min="4" max="4" width="9.28515625" style="18" bestFit="1" customWidth="1"/>
    <col min="5" max="5" width="12.140625" style="18" customWidth="1"/>
    <col min="6" max="6" width="11.7109375" style="18" customWidth="1"/>
    <col min="7" max="7" width="8.28515625" style="18" customWidth="1"/>
    <col min="8" max="8" width="9.42578125" style="18" customWidth="1"/>
    <col min="9" max="9" width="8.85546875" style="18" customWidth="1"/>
    <col min="10" max="10" width="9" style="18" customWidth="1"/>
    <col min="11" max="11" width="9.28515625" style="18" customWidth="1"/>
    <col min="12" max="12" width="8.85546875" style="18" bestFit="1" customWidth="1"/>
    <col min="13" max="13" width="9.28515625" style="18" bestFit="1" customWidth="1"/>
    <col min="14" max="15" width="9" style="18" customWidth="1"/>
    <col min="16" max="16" width="8.28515625" style="18" customWidth="1"/>
    <col min="17" max="18" width="9.28515625" style="18" bestFit="1" customWidth="1"/>
    <col min="19" max="19" width="8.42578125" style="18" customWidth="1"/>
    <col min="20" max="20" width="12.5703125" style="18" customWidth="1"/>
    <col min="21" max="21" width="12.85546875" style="18" bestFit="1" customWidth="1"/>
    <col min="22" max="22" width="8.42578125" style="18" customWidth="1"/>
    <col min="23" max="16384" width="9.140625" style="18"/>
  </cols>
  <sheetData>
    <row r="1" spans="1:19" ht="26.25">
      <c r="A1" s="53" t="s">
        <v>103</v>
      </c>
    </row>
    <row r="2" spans="1:19" ht="18">
      <c r="A2" s="13" t="s">
        <v>75</v>
      </c>
      <c r="B2" s="14"/>
      <c r="C2" s="14"/>
      <c r="D2" s="14"/>
      <c r="E2" s="14"/>
      <c r="F2" s="14"/>
      <c r="G2" s="14"/>
      <c r="H2" s="14"/>
      <c r="I2" s="14"/>
      <c r="J2" s="14"/>
      <c r="K2" s="14"/>
      <c r="L2" s="14"/>
      <c r="M2" s="14"/>
      <c r="N2" s="14"/>
      <c r="O2" s="14"/>
      <c r="P2" s="14"/>
    </row>
    <row r="3" spans="1:19" ht="15" customHeight="1">
      <c r="A3" s="20"/>
      <c r="B3" s="14"/>
      <c r="C3" s="14"/>
      <c r="D3" s="14"/>
      <c r="E3" s="14"/>
      <c r="F3" s="14"/>
      <c r="G3" s="14"/>
      <c r="H3" s="14"/>
      <c r="I3" s="14"/>
      <c r="J3" s="14"/>
      <c r="K3" s="14"/>
      <c r="L3" s="14"/>
      <c r="M3" s="14"/>
      <c r="N3" s="14"/>
      <c r="O3" s="14"/>
      <c r="P3" s="14"/>
    </row>
    <row r="4" spans="1:19" ht="15" customHeight="1">
      <c r="A4" s="359" t="s">
        <v>114</v>
      </c>
      <c r="B4" s="359"/>
      <c r="C4" s="359"/>
      <c r="D4" s="359"/>
      <c r="E4" s="359"/>
      <c r="F4" s="359"/>
      <c r="G4" s="359"/>
      <c r="H4" s="359"/>
      <c r="I4" s="359"/>
      <c r="J4" s="359"/>
      <c r="K4" s="359"/>
      <c r="L4" s="359"/>
      <c r="M4" s="359"/>
      <c r="N4" s="359"/>
      <c r="O4" s="359"/>
      <c r="P4" s="359"/>
      <c r="Q4" s="359"/>
      <c r="R4" s="359"/>
      <c r="S4" s="359"/>
    </row>
    <row r="5" spans="1:19" ht="15" thickBot="1">
      <c r="A5" s="31"/>
      <c r="B5" s="31"/>
      <c r="C5" s="31"/>
      <c r="D5" s="31"/>
      <c r="E5" s="31"/>
      <c r="F5" s="31"/>
      <c r="G5" s="31"/>
      <c r="H5" s="31"/>
      <c r="I5" s="31"/>
      <c r="J5" s="31"/>
      <c r="K5" s="31"/>
      <c r="L5" s="31"/>
      <c r="M5" s="31"/>
      <c r="N5" s="31"/>
      <c r="O5" s="31"/>
      <c r="P5" s="31"/>
    </row>
    <row r="6" spans="1:19" s="40" customFormat="1" ht="12.75" customHeight="1" thickBot="1">
      <c r="A6" s="364" t="s">
        <v>6</v>
      </c>
      <c r="B6" s="375" t="s">
        <v>10</v>
      </c>
      <c r="C6" s="376"/>
      <c r="D6" s="377"/>
      <c r="E6" s="375" t="s">
        <v>32</v>
      </c>
      <c r="F6" s="376"/>
      <c r="G6" s="377"/>
      <c r="H6" s="375" t="s">
        <v>29</v>
      </c>
      <c r="I6" s="376"/>
      <c r="J6" s="377"/>
      <c r="K6" s="375" t="s">
        <v>33</v>
      </c>
      <c r="L6" s="376"/>
      <c r="M6" s="377"/>
      <c r="N6" s="375" t="s">
        <v>5</v>
      </c>
      <c r="O6" s="376"/>
      <c r="P6" s="377"/>
    </row>
    <row r="7" spans="1:19" s="40" customFormat="1" ht="30" customHeight="1" thickBot="1">
      <c r="A7" s="365"/>
      <c r="B7" s="116" t="s">
        <v>11</v>
      </c>
      <c r="C7" s="57" t="s">
        <v>8</v>
      </c>
      <c r="D7" s="58" t="s">
        <v>12</v>
      </c>
      <c r="E7" s="116" t="s">
        <v>11</v>
      </c>
      <c r="F7" s="57" t="s">
        <v>8</v>
      </c>
      <c r="G7" s="58" t="s">
        <v>12</v>
      </c>
      <c r="H7" s="116" t="s">
        <v>11</v>
      </c>
      <c r="I7" s="57" t="s">
        <v>8</v>
      </c>
      <c r="J7" s="58" t="s">
        <v>12</v>
      </c>
      <c r="K7" s="116" t="s">
        <v>11</v>
      </c>
      <c r="L7" s="57" t="s">
        <v>8</v>
      </c>
      <c r="M7" s="58" t="s">
        <v>12</v>
      </c>
      <c r="N7" s="301" t="s">
        <v>11</v>
      </c>
      <c r="O7" s="108" t="s">
        <v>8</v>
      </c>
      <c r="P7" s="83" t="s">
        <v>12</v>
      </c>
    </row>
    <row r="8" spans="1:19">
      <c r="A8" s="129">
        <v>2004</v>
      </c>
      <c r="B8" s="54">
        <v>149014</v>
      </c>
      <c r="C8" s="80">
        <v>173429</v>
      </c>
      <c r="D8" s="21">
        <f t="shared" ref="D8:D23" si="0">IF(C8=0, "NA", B8/C8)</f>
        <v>0.85922192943510023</v>
      </c>
      <c r="E8" s="54"/>
      <c r="F8" s="80"/>
      <c r="G8" s="21"/>
      <c r="H8" s="54">
        <v>126</v>
      </c>
      <c r="I8" s="80">
        <v>143</v>
      </c>
      <c r="J8" s="21">
        <f t="shared" ref="J8:J22" si="1">IF(I8=0, "NA", H8/I8)</f>
        <v>0.88111888111888115</v>
      </c>
      <c r="K8" s="54"/>
      <c r="L8" s="80"/>
      <c r="M8" s="21"/>
      <c r="N8" s="54">
        <f>SUM(B8,E8,H8,K8)</f>
        <v>149140</v>
      </c>
      <c r="O8" s="80">
        <f>SUM(C8,F8,I8,L8)</f>
        <v>173572</v>
      </c>
      <c r="P8" s="21">
        <f t="shared" ref="P8:P23" si="2">IF(O8=0, "NA", N8/O8)</f>
        <v>0.8592399695803471</v>
      </c>
    </row>
    <row r="9" spans="1:19">
      <c r="A9" s="129">
        <v>2005</v>
      </c>
      <c r="B9" s="55">
        <v>174774</v>
      </c>
      <c r="C9" s="79">
        <v>198233</v>
      </c>
      <c r="D9" s="15">
        <f t="shared" si="0"/>
        <v>0.8816594613409473</v>
      </c>
      <c r="E9" s="55"/>
      <c r="F9" s="79"/>
      <c r="G9" s="15"/>
      <c r="H9" s="55">
        <v>241</v>
      </c>
      <c r="I9" s="79">
        <v>269</v>
      </c>
      <c r="J9" s="15">
        <f t="shared" si="1"/>
        <v>0.89591078066914498</v>
      </c>
      <c r="K9" s="55"/>
      <c r="L9" s="79"/>
      <c r="M9" s="15"/>
      <c r="N9" s="55">
        <f t="shared" ref="N9:O23" si="3">SUM(B9,E9,H9,K9)</f>
        <v>175015</v>
      </c>
      <c r="O9" s="79">
        <f t="shared" si="3"/>
        <v>198502</v>
      </c>
      <c r="P9" s="15">
        <f t="shared" si="2"/>
        <v>0.88167877401739025</v>
      </c>
    </row>
    <row r="10" spans="1:19">
      <c r="A10" s="129">
        <v>2006</v>
      </c>
      <c r="B10" s="55">
        <v>182334</v>
      </c>
      <c r="C10" s="79">
        <v>203101</v>
      </c>
      <c r="D10" s="15">
        <f t="shared" si="0"/>
        <v>0.89775038035263244</v>
      </c>
      <c r="E10" s="55"/>
      <c r="F10" s="79"/>
      <c r="G10" s="15"/>
      <c r="H10" s="55">
        <v>239</v>
      </c>
      <c r="I10" s="79">
        <v>262</v>
      </c>
      <c r="J10" s="15">
        <f t="shared" si="1"/>
        <v>0.91221374045801529</v>
      </c>
      <c r="K10" s="55"/>
      <c r="L10" s="79"/>
      <c r="M10" s="15"/>
      <c r="N10" s="55">
        <f t="shared" si="3"/>
        <v>182573</v>
      </c>
      <c r="O10" s="79">
        <f t="shared" si="3"/>
        <v>203363</v>
      </c>
      <c r="P10" s="15">
        <f t="shared" si="2"/>
        <v>0.8977690140291007</v>
      </c>
    </row>
    <row r="11" spans="1:19">
      <c r="A11" s="129">
        <v>2007</v>
      </c>
      <c r="B11" s="55">
        <v>209396</v>
      </c>
      <c r="C11" s="79">
        <v>227501</v>
      </c>
      <c r="D11" s="15">
        <f t="shared" si="0"/>
        <v>0.92041793222886936</v>
      </c>
      <c r="E11" s="55"/>
      <c r="F11" s="79"/>
      <c r="G11" s="15"/>
      <c r="H11" s="55">
        <v>88</v>
      </c>
      <c r="I11" s="79">
        <v>104</v>
      </c>
      <c r="J11" s="15">
        <f t="shared" si="1"/>
        <v>0.84615384615384615</v>
      </c>
      <c r="K11" s="55">
        <v>1865</v>
      </c>
      <c r="L11" s="79">
        <v>2107</v>
      </c>
      <c r="M11" s="15">
        <f t="shared" ref="M11:M23" si="4">IF(L11=0, "NA", K11/L11)</f>
        <v>0.88514475557664929</v>
      </c>
      <c r="N11" s="55">
        <f t="shared" si="3"/>
        <v>211349</v>
      </c>
      <c r="O11" s="79">
        <f t="shared" si="3"/>
        <v>229712</v>
      </c>
      <c r="P11" s="15">
        <f t="shared" si="2"/>
        <v>0.92006077174897261</v>
      </c>
    </row>
    <row r="12" spans="1:19">
      <c r="A12" s="129">
        <v>2008</v>
      </c>
      <c r="B12" s="55">
        <v>214811</v>
      </c>
      <c r="C12" s="79">
        <v>230434</v>
      </c>
      <c r="D12" s="15">
        <f t="shared" si="0"/>
        <v>0.93220184521381388</v>
      </c>
      <c r="E12" s="55">
        <v>7909</v>
      </c>
      <c r="F12" s="79">
        <v>9083</v>
      </c>
      <c r="G12" s="15">
        <f t="shared" ref="G12:G23" si="5">IF(F12=0, "NA", E12/F12)</f>
        <v>0.8707475503688209</v>
      </c>
      <c r="H12" s="55">
        <v>102</v>
      </c>
      <c r="I12" s="79">
        <v>113</v>
      </c>
      <c r="J12" s="15">
        <f t="shared" si="1"/>
        <v>0.90265486725663713</v>
      </c>
      <c r="K12" s="55">
        <v>2067</v>
      </c>
      <c r="L12" s="79">
        <v>2432</v>
      </c>
      <c r="M12" s="15">
        <f t="shared" si="4"/>
        <v>0.84991776315789469</v>
      </c>
      <c r="N12" s="55">
        <f t="shared" si="3"/>
        <v>224889</v>
      </c>
      <c r="O12" s="79">
        <f t="shared" si="3"/>
        <v>242062</v>
      </c>
      <c r="P12" s="15">
        <f t="shared" si="2"/>
        <v>0.92905536598061655</v>
      </c>
    </row>
    <row r="13" spans="1:19">
      <c r="A13" s="129">
        <v>2009</v>
      </c>
      <c r="B13" s="55">
        <v>174563</v>
      </c>
      <c r="C13" s="79">
        <v>185097</v>
      </c>
      <c r="D13" s="15">
        <f t="shared" si="0"/>
        <v>0.943089299124243</v>
      </c>
      <c r="E13" s="55">
        <v>5421</v>
      </c>
      <c r="F13" s="79">
        <v>6256</v>
      </c>
      <c r="G13" s="15">
        <f t="shared" si="5"/>
        <v>0.86652813299232734</v>
      </c>
      <c r="H13" s="55">
        <v>179</v>
      </c>
      <c r="I13" s="79">
        <v>237</v>
      </c>
      <c r="J13" s="15">
        <f t="shared" si="1"/>
        <v>0.75527426160337552</v>
      </c>
      <c r="K13" s="55">
        <v>823</v>
      </c>
      <c r="L13" s="79">
        <v>931</v>
      </c>
      <c r="M13" s="15">
        <f t="shared" si="4"/>
        <v>0.88399570354457568</v>
      </c>
      <c r="N13" s="55">
        <f t="shared" si="3"/>
        <v>180986</v>
      </c>
      <c r="O13" s="79">
        <f t="shared" si="3"/>
        <v>192521</v>
      </c>
      <c r="P13" s="15">
        <f t="shared" si="2"/>
        <v>0.94008445831883281</v>
      </c>
    </row>
    <row r="14" spans="1:19">
      <c r="A14" s="129">
        <v>2010</v>
      </c>
      <c r="B14" s="55">
        <v>225909</v>
      </c>
      <c r="C14" s="79">
        <v>236547</v>
      </c>
      <c r="D14" s="15">
        <f t="shared" si="0"/>
        <v>0.95502796484419583</v>
      </c>
      <c r="E14" s="55">
        <v>5326</v>
      </c>
      <c r="F14" s="79">
        <v>6001</v>
      </c>
      <c r="G14" s="15">
        <f t="shared" si="5"/>
        <v>0.88751874687552079</v>
      </c>
      <c r="H14" s="55">
        <v>340</v>
      </c>
      <c r="I14" s="79">
        <v>430</v>
      </c>
      <c r="J14" s="15">
        <f t="shared" si="1"/>
        <v>0.79069767441860461</v>
      </c>
      <c r="K14" s="55">
        <v>761</v>
      </c>
      <c r="L14" s="79">
        <v>882</v>
      </c>
      <c r="M14" s="15">
        <f t="shared" si="4"/>
        <v>0.86281179138321995</v>
      </c>
      <c r="N14" s="55">
        <f t="shared" si="3"/>
        <v>232336</v>
      </c>
      <c r="O14" s="79">
        <f t="shared" si="3"/>
        <v>243860</v>
      </c>
      <c r="P14" s="15">
        <f t="shared" si="2"/>
        <v>0.95274337734765846</v>
      </c>
    </row>
    <row r="15" spans="1:19">
      <c r="A15" s="129">
        <v>2011</v>
      </c>
      <c r="B15" s="55">
        <v>248664</v>
      </c>
      <c r="C15" s="79">
        <v>258653</v>
      </c>
      <c r="D15" s="15">
        <f t="shared" si="0"/>
        <v>0.9613806915056079</v>
      </c>
      <c r="E15" s="55">
        <v>8884</v>
      </c>
      <c r="F15" s="79">
        <v>9777</v>
      </c>
      <c r="G15" s="15">
        <f t="shared" si="5"/>
        <v>0.90866318911731614</v>
      </c>
      <c r="H15" s="55">
        <v>644</v>
      </c>
      <c r="I15" s="79">
        <v>805</v>
      </c>
      <c r="J15" s="15">
        <f t="shared" si="1"/>
        <v>0.8</v>
      </c>
      <c r="K15" s="55">
        <v>2164</v>
      </c>
      <c r="L15" s="79">
        <v>2701</v>
      </c>
      <c r="M15" s="15">
        <f t="shared" si="4"/>
        <v>0.80118474639022585</v>
      </c>
      <c r="N15" s="55">
        <f t="shared" si="3"/>
        <v>260356</v>
      </c>
      <c r="O15" s="79">
        <f t="shared" si="3"/>
        <v>271936</v>
      </c>
      <c r="P15" s="15">
        <f t="shared" si="2"/>
        <v>0.95741645092963046</v>
      </c>
    </row>
    <row r="16" spans="1:19">
      <c r="A16" s="129">
        <v>2012</v>
      </c>
      <c r="B16" s="55">
        <v>271627</v>
      </c>
      <c r="C16" s="79">
        <v>280740</v>
      </c>
      <c r="D16" s="15">
        <f t="shared" si="0"/>
        <v>0.96753936026216425</v>
      </c>
      <c r="E16" s="55">
        <v>9272</v>
      </c>
      <c r="F16" s="79">
        <v>10057</v>
      </c>
      <c r="G16" s="15">
        <f t="shared" si="5"/>
        <v>0.92194491399025558</v>
      </c>
      <c r="H16" s="55">
        <v>875</v>
      </c>
      <c r="I16" s="79">
        <v>1008</v>
      </c>
      <c r="J16" s="15">
        <f t="shared" si="1"/>
        <v>0.86805555555555558</v>
      </c>
      <c r="K16" s="55">
        <v>1956</v>
      </c>
      <c r="L16" s="79">
        <v>2463</v>
      </c>
      <c r="M16" s="15">
        <f t="shared" si="4"/>
        <v>0.79415347137637027</v>
      </c>
      <c r="N16" s="55">
        <f t="shared" si="3"/>
        <v>283730</v>
      </c>
      <c r="O16" s="79">
        <f t="shared" si="3"/>
        <v>294268</v>
      </c>
      <c r="P16" s="15">
        <f t="shared" si="2"/>
        <v>0.96418910652874246</v>
      </c>
    </row>
    <row r="17" spans="1:22">
      <c r="A17" s="129">
        <v>2013</v>
      </c>
      <c r="B17" s="55">
        <v>301972</v>
      </c>
      <c r="C17" s="79">
        <v>310395</v>
      </c>
      <c r="D17" s="15">
        <f t="shared" si="0"/>
        <v>0.97286360927205662</v>
      </c>
      <c r="E17" s="55">
        <v>8637</v>
      </c>
      <c r="F17" s="79">
        <v>9254</v>
      </c>
      <c r="G17" s="15">
        <f t="shared" si="5"/>
        <v>0.93332612924140912</v>
      </c>
      <c r="H17" s="55">
        <v>939</v>
      </c>
      <c r="I17" s="79">
        <v>1072</v>
      </c>
      <c r="J17" s="15">
        <f t="shared" si="1"/>
        <v>0.87593283582089554</v>
      </c>
      <c r="K17" s="55">
        <v>1739</v>
      </c>
      <c r="L17" s="79">
        <v>2096</v>
      </c>
      <c r="M17" s="15">
        <f t="shared" si="4"/>
        <v>0.82967557251908397</v>
      </c>
      <c r="N17" s="55">
        <f t="shared" si="3"/>
        <v>313287</v>
      </c>
      <c r="O17" s="79">
        <f t="shared" si="3"/>
        <v>322817</v>
      </c>
      <c r="P17" s="15">
        <f t="shared" si="2"/>
        <v>0.97047863030757364</v>
      </c>
    </row>
    <row r="18" spans="1:22">
      <c r="A18" s="129">
        <v>2014</v>
      </c>
      <c r="B18" s="55">
        <v>320031</v>
      </c>
      <c r="C18" s="79">
        <v>327204</v>
      </c>
      <c r="D18" s="15">
        <f t="shared" si="0"/>
        <v>0.97807789635823528</v>
      </c>
      <c r="E18" s="55">
        <v>10150</v>
      </c>
      <c r="F18" s="79">
        <v>10709</v>
      </c>
      <c r="G18" s="15">
        <f t="shared" si="5"/>
        <v>0.94780091511812492</v>
      </c>
      <c r="H18" s="55">
        <v>2509</v>
      </c>
      <c r="I18" s="79">
        <v>2758</v>
      </c>
      <c r="J18" s="15">
        <f t="shared" si="1"/>
        <v>0.90971718636693255</v>
      </c>
      <c r="K18" s="55">
        <v>1787</v>
      </c>
      <c r="L18" s="79">
        <v>2173</v>
      </c>
      <c r="M18" s="15">
        <f t="shared" si="4"/>
        <v>0.82236539346525539</v>
      </c>
      <c r="N18" s="55">
        <f t="shared" si="3"/>
        <v>334477</v>
      </c>
      <c r="O18" s="79">
        <f t="shared" si="3"/>
        <v>342844</v>
      </c>
      <c r="P18" s="15">
        <f t="shared" si="2"/>
        <v>0.97559531448705539</v>
      </c>
    </row>
    <row r="19" spans="1:22">
      <c r="A19" s="129">
        <v>2015</v>
      </c>
      <c r="B19" s="55">
        <v>365740</v>
      </c>
      <c r="C19" s="79">
        <v>374257</v>
      </c>
      <c r="D19" s="15">
        <f t="shared" si="0"/>
        <v>0.97724291062024227</v>
      </c>
      <c r="E19" s="55">
        <v>15560</v>
      </c>
      <c r="F19" s="79">
        <v>16224</v>
      </c>
      <c r="G19" s="15">
        <f t="shared" si="5"/>
        <v>0.95907297830374749</v>
      </c>
      <c r="H19" s="55">
        <v>2504</v>
      </c>
      <c r="I19" s="79">
        <v>2727</v>
      </c>
      <c r="J19" s="15">
        <f t="shared" si="1"/>
        <v>0.91822515584891817</v>
      </c>
      <c r="K19" s="55">
        <v>3649</v>
      </c>
      <c r="L19" s="79">
        <v>4158</v>
      </c>
      <c r="M19" s="15">
        <f t="shared" si="4"/>
        <v>0.87758537758537758</v>
      </c>
      <c r="N19" s="55">
        <f t="shared" si="3"/>
        <v>387453</v>
      </c>
      <c r="O19" s="79">
        <f t="shared" si="3"/>
        <v>397366</v>
      </c>
      <c r="P19" s="15">
        <f t="shared" si="2"/>
        <v>0.97505322548985063</v>
      </c>
    </row>
    <row r="20" spans="1:22">
      <c r="A20" s="129">
        <v>2016</v>
      </c>
      <c r="B20" s="55">
        <v>355853</v>
      </c>
      <c r="C20" s="79">
        <v>360543</v>
      </c>
      <c r="D20" s="15">
        <f t="shared" si="0"/>
        <v>0.98699184285924291</v>
      </c>
      <c r="E20" s="55">
        <v>13226</v>
      </c>
      <c r="F20" s="79">
        <v>13562</v>
      </c>
      <c r="G20" s="15">
        <f t="shared" si="5"/>
        <v>0.97522489308361604</v>
      </c>
      <c r="H20" s="55">
        <v>1062</v>
      </c>
      <c r="I20" s="79">
        <v>1169</v>
      </c>
      <c r="J20" s="15">
        <f t="shared" si="1"/>
        <v>0.90846877673224979</v>
      </c>
      <c r="K20" s="55">
        <v>3431</v>
      </c>
      <c r="L20" s="79">
        <v>3704</v>
      </c>
      <c r="M20" s="15">
        <f t="shared" si="4"/>
        <v>0.92629589632829379</v>
      </c>
      <c r="N20" s="55">
        <f t="shared" si="3"/>
        <v>373572</v>
      </c>
      <c r="O20" s="79">
        <f t="shared" si="3"/>
        <v>378978</v>
      </c>
      <c r="P20" s="15">
        <f t="shared" si="2"/>
        <v>0.98573531972832196</v>
      </c>
    </row>
    <row r="21" spans="1:22">
      <c r="A21" s="129">
        <v>2017</v>
      </c>
      <c r="B21" s="55">
        <v>333946</v>
      </c>
      <c r="C21" s="79">
        <v>337262</v>
      </c>
      <c r="D21" s="15">
        <f t="shared" si="0"/>
        <v>0.99016788135040412</v>
      </c>
      <c r="E21" s="55">
        <v>9776</v>
      </c>
      <c r="F21" s="79">
        <v>9923</v>
      </c>
      <c r="G21" s="15">
        <f t="shared" si="5"/>
        <v>0.9851859316738889</v>
      </c>
      <c r="H21" s="55">
        <v>556</v>
      </c>
      <c r="I21" s="79">
        <v>593</v>
      </c>
      <c r="J21" s="15">
        <f t="shared" si="1"/>
        <v>0.93760539629005057</v>
      </c>
      <c r="K21" s="55">
        <v>2007</v>
      </c>
      <c r="L21" s="79">
        <v>2130</v>
      </c>
      <c r="M21" s="15">
        <f t="shared" si="4"/>
        <v>0.94225352112676053</v>
      </c>
      <c r="N21" s="55">
        <f t="shared" si="3"/>
        <v>346285</v>
      </c>
      <c r="O21" s="79">
        <f t="shared" si="3"/>
        <v>349908</v>
      </c>
      <c r="P21" s="15">
        <f t="shared" si="2"/>
        <v>0.98964584976622427</v>
      </c>
    </row>
    <row r="22" spans="1:22">
      <c r="A22" s="129">
        <v>2018</v>
      </c>
      <c r="B22" s="55">
        <v>52825</v>
      </c>
      <c r="C22" s="79">
        <v>54008</v>
      </c>
      <c r="D22" s="15">
        <f t="shared" si="0"/>
        <v>0.97809583765368091</v>
      </c>
      <c r="E22" s="55">
        <v>845</v>
      </c>
      <c r="F22" s="79">
        <v>872</v>
      </c>
      <c r="G22" s="15">
        <f t="shared" si="5"/>
        <v>0.96903669724770647</v>
      </c>
      <c r="H22" s="55">
        <v>82</v>
      </c>
      <c r="I22" s="79">
        <v>94</v>
      </c>
      <c r="J22" s="15">
        <f t="shared" si="1"/>
        <v>0.87234042553191493</v>
      </c>
      <c r="K22" s="55">
        <v>220</v>
      </c>
      <c r="L22" s="79">
        <v>244</v>
      </c>
      <c r="M22" s="15">
        <f t="shared" si="4"/>
        <v>0.90163934426229508</v>
      </c>
      <c r="N22" s="55">
        <f t="shared" si="3"/>
        <v>53972</v>
      </c>
      <c r="O22" s="79">
        <f t="shared" si="3"/>
        <v>55218</v>
      </c>
      <c r="P22" s="15">
        <f t="shared" si="2"/>
        <v>0.97743489441848674</v>
      </c>
    </row>
    <row r="23" spans="1:22" ht="13.5" thickBot="1">
      <c r="A23" s="129">
        <v>2019</v>
      </c>
      <c r="B23" s="70">
        <v>339</v>
      </c>
      <c r="C23" s="81">
        <v>381</v>
      </c>
      <c r="D23" s="22">
        <f t="shared" si="0"/>
        <v>0.88976377952755903</v>
      </c>
      <c r="E23" s="70">
        <v>15</v>
      </c>
      <c r="F23" s="81">
        <v>17</v>
      </c>
      <c r="G23" s="22">
        <f t="shared" si="5"/>
        <v>0.88235294117647056</v>
      </c>
      <c r="H23" s="70"/>
      <c r="I23" s="81"/>
      <c r="J23" s="22"/>
      <c r="K23" s="70">
        <v>5</v>
      </c>
      <c r="L23" s="81">
        <v>12</v>
      </c>
      <c r="M23" s="22">
        <f t="shared" si="4"/>
        <v>0.41666666666666669</v>
      </c>
      <c r="N23" s="70">
        <f t="shared" si="3"/>
        <v>359</v>
      </c>
      <c r="O23" s="81">
        <f t="shared" si="3"/>
        <v>410</v>
      </c>
      <c r="P23" s="22">
        <f t="shared" si="2"/>
        <v>0.87560975609756098</v>
      </c>
    </row>
    <row r="24" spans="1:22" ht="13.5" thickBot="1">
      <c r="A24" s="98" t="s">
        <v>5</v>
      </c>
      <c r="B24" s="32">
        <f>SUM(B8:B23)</f>
        <v>3581798</v>
      </c>
      <c r="C24" s="34">
        <f>SUM(C8:C23)</f>
        <v>3757785</v>
      </c>
      <c r="D24" s="23">
        <f>B24/C24</f>
        <v>0.9531673578983364</v>
      </c>
      <c r="E24" s="32">
        <f>SUM(E8:E23)</f>
        <v>95021</v>
      </c>
      <c r="F24" s="34">
        <f>SUM(F8:F23)</f>
        <v>101735</v>
      </c>
      <c r="G24" s="23">
        <f>E24/F24</f>
        <v>0.93400501302403305</v>
      </c>
      <c r="H24" s="32">
        <f>SUM(H8:H23)</f>
        <v>10486</v>
      </c>
      <c r="I24" s="34">
        <f>SUM(I8:I23)</f>
        <v>11784</v>
      </c>
      <c r="J24" s="23">
        <f>H24/I24</f>
        <v>0.8898506449422946</v>
      </c>
      <c r="K24" s="32">
        <f>SUM(K8:K23)</f>
        <v>22474</v>
      </c>
      <c r="L24" s="34">
        <f>SUM(L8:L23)</f>
        <v>26033</v>
      </c>
      <c r="M24" s="23">
        <f>K24/L24</f>
        <v>0.8632889025467676</v>
      </c>
      <c r="N24" s="262">
        <f>SUM(N8:N23)</f>
        <v>3709779</v>
      </c>
      <c r="O24" s="263">
        <f>SUM(O8:O23)</f>
        <v>3897337</v>
      </c>
      <c r="P24" s="264">
        <f>N24/O24</f>
        <v>0.9518753446263436</v>
      </c>
    </row>
    <row r="25" spans="1:22" s="63" customFormat="1">
      <c r="T25" s="316">
        <f>SUM(B24:C24,E24:F24,H24:I24,K24:L24)</f>
        <v>7607116</v>
      </c>
    </row>
    <row r="26" spans="1:22">
      <c r="T26" s="96">
        <f>SUM(N24:O24)</f>
        <v>7607116</v>
      </c>
      <c r="U26" s="96"/>
      <c r="V26" s="115"/>
    </row>
    <row r="27" spans="1:22">
      <c r="U27" s="96"/>
      <c r="V27" s="115"/>
    </row>
    <row r="28" spans="1:22" ht="13.5" customHeight="1"/>
    <row r="30" spans="1:22">
      <c r="P30" s="63"/>
    </row>
    <row r="31" spans="1:22">
      <c r="P31" s="63"/>
    </row>
    <row r="32" spans="1:22">
      <c r="P32" s="63"/>
    </row>
    <row r="33" spans="16:16">
      <c r="P33" s="63"/>
    </row>
    <row r="34" spans="16:16">
      <c r="P34" s="63"/>
    </row>
    <row r="35" spans="16:16">
      <c r="P35" s="63"/>
    </row>
    <row r="36" spans="16:16">
      <c r="P36" s="63"/>
    </row>
    <row r="37" spans="16:16">
      <c r="P37" s="63"/>
    </row>
    <row r="38" spans="16:16">
      <c r="P38" s="63"/>
    </row>
    <row r="39" spans="16:16">
      <c r="P39" s="63"/>
    </row>
    <row r="40" spans="16:16">
      <c r="P40" s="63"/>
    </row>
    <row r="41" spans="16:16">
      <c r="P41" s="63"/>
    </row>
    <row r="42" spans="16:16">
      <c r="P42" s="113"/>
    </row>
    <row r="43" spans="16:16">
      <c r="P43" s="63"/>
    </row>
    <row r="44" spans="16:16">
      <c r="P44" s="63"/>
    </row>
    <row r="45" spans="16:16">
      <c r="P45" s="63"/>
    </row>
    <row r="46" spans="16:16">
      <c r="P46" s="63"/>
    </row>
    <row r="47" spans="16:16">
      <c r="P47" s="63"/>
    </row>
    <row r="48" spans="16:16">
      <c r="P48" s="63"/>
    </row>
    <row r="49" spans="16:17" ht="13.5" customHeight="1">
      <c r="P49" s="63"/>
    </row>
    <row r="50" spans="16:17">
      <c r="P50" s="63"/>
    </row>
    <row r="51" spans="16:17">
      <c r="P51" s="63"/>
    </row>
    <row r="52" spans="16:17">
      <c r="P52" s="63"/>
    </row>
    <row r="53" spans="16:17">
      <c r="P53" s="63"/>
    </row>
    <row r="54" spans="16:17">
      <c r="P54" s="63"/>
      <c r="Q54" s="63"/>
    </row>
    <row r="55" spans="16:17">
      <c r="P55" s="63"/>
      <c r="Q55" s="63"/>
    </row>
    <row r="56" spans="16:17">
      <c r="P56" s="63"/>
      <c r="Q56" s="63"/>
    </row>
    <row r="57" spans="16:17">
      <c r="P57" s="63"/>
      <c r="Q57" s="63"/>
    </row>
    <row r="58" spans="16:17">
      <c r="P58" s="63"/>
      <c r="Q58" s="63"/>
    </row>
    <row r="59" spans="16:17">
      <c r="P59" s="63"/>
      <c r="Q59" s="63"/>
    </row>
    <row r="60" spans="16:17">
      <c r="P60" s="63"/>
      <c r="Q60" s="63"/>
    </row>
    <row r="61" spans="16:17">
      <c r="P61" s="63"/>
      <c r="Q61" s="63"/>
    </row>
    <row r="62" spans="16:17">
      <c r="P62" s="63"/>
      <c r="Q62" s="63"/>
    </row>
    <row r="63" spans="16:17">
      <c r="P63" s="63"/>
      <c r="Q63" s="63"/>
    </row>
    <row r="64" spans="16:17">
      <c r="P64" s="63"/>
      <c r="Q64" s="63"/>
    </row>
    <row r="65" spans="16:17">
      <c r="P65" s="63"/>
      <c r="Q65" s="63"/>
    </row>
    <row r="66" spans="16:17">
      <c r="P66" s="63"/>
      <c r="Q66" s="63"/>
    </row>
    <row r="67" spans="16:17">
      <c r="P67" s="63"/>
      <c r="Q67" s="63"/>
    </row>
    <row r="68" spans="16:17">
      <c r="P68" s="63"/>
      <c r="Q68" s="63"/>
    </row>
    <row r="69" spans="16:17">
      <c r="P69" s="63"/>
      <c r="Q69" s="63"/>
    </row>
    <row r="70" spans="16:17">
      <c r="P70" s="63"/>
      <c r="Q70" s="63"/>
    </row>
    <row r="71" spans="16:17">
      <c r="P71" s="63"/>
      <c r="Q71" s="63"/>
    </row>
    <row r="72" spans="16:17">
      <c r="P72" s="63"/>
      <c r="Q72" s="63"/>
    </row>
    <row r="73" spans="16:17">
      <c r="P73" s="63"/>
      <c r="Q73" s="63"/>
    </row>
    <row r="74" spans="16:17">
      <c r="P74" s="63"/>
      <c r="Q74" s="63"/>
    </row>
    <row r="75" spans="16:17">
      <c r="P75" s="63"/>
      <c r="Q75" s="63"/>
    </row>
    <row r="76" spans="16:17">
      <c r="P76" s="63"/>
      <c r="Q76" s="63"/>
    </row>
    <row r="77" spans="16:17">
      <c r="P77" s="63"/>
      <c r="Q77" s="63"/>
    </row>
    <row r="78" spans="16:17">
      <c r="P78" s="63"/>
      <c r="Q78" s="63"/>
    </row>
    <row r="79" spans="16:17">
      <c r="P79" s="63"/>
      <c r="Q79" s="63"/>
    </row>
    <row r="80" spans="16:17">
      <c r="P80" s="63"/>
      <c r="Q80" s="63"/>
    </row>
    <row r="81" spans="2:17">
      <c r="B81" s="63"/>
      <c r="C81" s="63"/>
      <c r="D81" s="63"/>
      <c r="E81" s="63"/>
      <c r="F81" s="63"/>
      <c r="G81" s="63"/>
      <c r="H81" s="65"/>
      <c r="I81" s="66"/>
      <c r="J81" s="66"/>
      <c r="P81" s="63"/>
      <c r="Q81" s="63"/>
    </row>
    <row r="82" spans="2:17">
      <c r="B82" s="63"/>
      <c r="C82" s="63"/>
      <c r="D82" s="63"/>
      <c r="E82" s="63"/>
      <c r="F82" s="63"/>
      <c r="G82" s="63"/>
      <c r="H82" s="65"/>
      <c r="I82" s="66"/>
      <c r="J82" s="66"/>
      <c r="P82" s="63"/>
      <c r="Q82" s="63"/>
    </row>
    <row r="83" spans="2:17">
      <c r="J83" s="65"/>
      <c r="P83" s="63"/>
      <c r="Q83" s="63"/>
    </row>
    <row r="84" spans="2:17" ht="10.5" customHeight="1">
      <c r="J84" s="65"/>
      <c r="P84" s="63"/>
      <c r="Q84" s="63"/>
    </row>
    <row r="85" spans="2:17">
      <c r="J85" s="65"/>
      <c r="P85" s="63"/>
      <c r="Q85" s="63"/>
    </row>
    <row r="86" spans="2:17">
      <c r="J86" s="66"/>
      <c r="P86" s="63"/>
      <c r="Q86" s="63"/>
    </row>
    <row r="87" spans="2:17">
      <c r="J87" s="63"/>
      <c r="P87" s="63"/>
      <c r="Q87" s="63"/>
    </row>
    <row r="88" spans="2:17">
      <c r="J88" s="63"/>
      <c r="P88" s="63"/>
      <c r="Q88" s="63"/>
    </row>
    <row r="89" spans="2:17">
      <c r="J89" s="64"/>
      <c r="P89" s="63"/>
      <c r="Q89" s="63"/>
    </row>
    <row r="90" spans="2:17">
      <c r="J90" s="66"/>
      <c r="P90" s="63"/>
      <c r="Q90" s="63"/>
    </row>
    <row r="91" spans="2:17">
      <c r="J91" s="66"/>
      <c r="P91" s="63"/>
      <c r="Q91" s="63"/>
    </row>
    <row r="92" spans="2:17">
      <c r="J92" s="66"/>
    </row>
    <row r="93" spans="2:17">
      <c r="J93" s="66"/>
    </row>
    <row r="94" spans="2:17">
      <c r="J94" s="66"/>
    </row>
    <row r="95" spans="2:17">
      <c r="J95" s="66"/>
    </row>
    <row r="96" spans="2:17">
      <c r="J96" s="66"/>
    </row>
    <row r="97" spans="10:10">
      <c r="J97" s="66"/>
    </row>
    <row r="98" spans="10:10">
      <c r="J98" s="66"/>
    </row>
    <row r="99" spans="10:10">
      <c r="J99" s="66"/>
    </row>
    <row r="100" spans="10:10">
      <c r="J100" s="66"/>
    </row>
    <row r="101" spans="10:10">
      <c r="J101" s="65"/>
    </row>
  </sheetData>
  <mergeCells count="7">
    <mergeCell ref="A4:S4"/>
    <mergeCell ref="N6:P6"/>
    <mergeCell ref="A6:A7"/>
    <mergeCell ref="B6:D6"/>
    <mergeCell ref="E6:G6"/>
    <mergeCell ref="K6:M6"/>
    <mergeCell ref="H6:J6"/>
  </mergeCells>
  <phoneticPr fontId="0" type="noConversion"/>
  <pageMargins left="0.75" right="0.75" top="1" bottom="1" header="0.5" footer="0.5"/>
  <pageSetup scale="42" orientation="portrait" r:id="rId1"/>
  <headerFooter alignWithMargins="0">
    <oddFooter>&amp;C&amp;14B-&amp;P-4</oddFooter>
  </headerFooter>
  <ignoredErrors>
    <ignoredError sqref="S24 A25 Q24:R24 D24:P24"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pageSetUpPr fitToPage="1"/>
  </sheetPr>
  <dimension ref="A1:AD122"/>
  <sheetViews>
    <sheetView zoomScaleNormal="100" workbookViewId="0"/>
  </sheetViews>
  <sheetFormatPr defaultColWidth="11" defaultRowHeight="12.75"/>
  <cols>
    <col min="1" max="1" width="11.28515625" style="18" customWidth="1"/>
    <col min="2" max="2" width="10.7109375" style="18" bestFit="1" customWidth="1"/>
    <col min="3" max="3" width="13" style="18" bestFit="1" customWidth="1"/>
    <col min="4" max="4" width="7.5703125" style="18" bestFit="1" customWidth="1"/>
    <col min="5" max="5" width="9.42578125" style="18" bestFit="1" customWidth="1"/>
    <col min="6" max="6" width="11.7109375" style="18" bestFit="1" customWidth="1"/>
    <col min="7" max="7" width="7.140625" style="18" bestFit="1" customWidth="1"/>
    <col min="8" max="8" width="9.140625" style="18" bestFit="1" customWidth="1"/>
    <col min="9" max="9" width="9.5703125" style="18" bestFit="1" customWidth="1"/>
    <col min="10" max="10" width="7.5703125" style="18" bestFit="1" customWidth="1"/>
    <col min="11" max="11" width="9.140625" style="18" bestFit="1" customWidth="1"/>
    <col min="12" max="12" width="9.5703125" style="18" bestFit="1" customWidth="1"/>
    <col min="13" max="13" width="7.140625" style="18" bestFit="1" customWidth="1"/>
    <col min="14" max="14" width="11.28515625" style="18" customWidth="1"/>
    <col min="15" max="15" width="12.42578125" style="18" customWidth="1"/>
    <col min="16" max="16" width="10.7109375" style="18" bestFit="1" customWidth="1"/>
    <col min="17" max="17" width="9.140625" style="18" bestFit="1" customWidth="1"/>
    <col min="18" max="18" width="9.5703125" style="18" bestFit="1" customWidth="1"/>
    <col min="19" max="19" width="10.7109375" style="18" bestFit="1" customWidth="1"/>
    <col min="20" max="20" width="10.85546875" style="18" bestFit="1" customWidth="1"/>
    <col min="21" max="21" width="13.140625" style="18" customWidth="1"/>
    <col min="22" max="22" width="10.5703125" style="18" bestFit="1" customWidth="1"/>
    <col min="23" max="23" width="7.28515625" style="18" customWidth="1"/>
    <col min="24" max="16384" width="11" style="18"/>
  </cols>
  <sheetData>
    <row r="1" spans="1:20" ht="26.25">
      <c r="A1" s="53" t="s">
        <v>103</v>
      </c>
    </row>
    <row r="2" spans="1:20" ht="18">
      <c r="A2" s="13" t="s">
        <v>76</v>
      </c>
      <c r="B2" s="14"/>
      <c r="C2" s="14"/>
      <c r="D2" s="14"/>
      <c r="E2" s="14"/>
      <c r="F2" s="14"/>
      <c r="G2" s="14"/>
      <c r="H2" s="14"/>
      <c r="I2" s="14"/>
      <c r="J2" s="14"/>
      <c r="K2" s="14"/>
      <c r="L2" s="14"/>
      <c r="M2" s="14"/>
      <c r="N2" s="14"/>
      <c r="O2" s="14"/>
      <c r="P2" s="14"/>
    </row>
    <row r="3" spans="1:20" ht="14.25">
      <c r="A3" s="20"/>
      <c r="B3" s="14"/>
      <c r="C3" s="14"/>
      <c r="D3" s="14"/>
      <c r="E3" s="14"/>
      <c r="F3" s="14"/>
      <c r="G3" s="14"/>
      <c r="H3" s="14"/>
      <c r="I3" s="14"/>
      <c r="J3" s="14"/>
      <c r="K3" s="14"/>
      <c r="L3" s="14"/>
      <c r="M3" s="14"/>
      <c r="N3" s="14"/>
      <c r="O3" s="14"/>
      <c r="P3" s="14"/>
      <c r="T3" s="62"/>
    </row>
    <row r="4" spans="1:20" ht="15" customHeight="1">
      <c r="A4" s="378" t="s">
        <v>115</v>
      </c>
      <c r="B4" s="378"/>
      <c r="C4" s="378"/>
      <c r="D4" s="378"/>
      <c r="E4" s="378"/>
      <c r="F4" s="378"/>
      <c r="G4" s="378"/>
      <c r="H4" s="378"/>
      <c r="I4" s="378"/>
      <c r="J4" s="378"/>
      <c r="K4" s="378"/>
      <c r="L4" s="378"/>
      <c r="M4" s="378"/>
      <c r="N4" s="378"/>
      <c r="O4" s="378"/>
      <c r="P4" s="378"/>
      <c r="Q4" s="378"/>
      <c r="R4" s="378"/>
      <c r="S4" s="378"/>
    </row>
    <row r="5" spans="1:20" ht="15" thickBot="1">
      <c r="A5" s="14"/>
      <c r="B5" s="14"/>
      <c r="C5" s="14"/>
      <c r="D5" s="14"/>
      <c r="E5" s="14"/>
      <c r="F5" s="14"/>
      <c r="G5" s="14"/>
      <c r="H5" s="14"/>
      <c r="I5" s="14"/>
      <c r="J5" s="14"/>
      <c r="K5" s="14"/>
      <c r="L5" s="14"/>
      <c r="M5" s="14"/>
      <c r="N5" s="14"/>
      <c r="O5" s="14"/>
      <c r="P5" s="14"/>
    </row>
    <row r="6" spans="1:20" ht="12.75" customHeight="1" thickBot="1">
      <c r="A6" s="379" t="s">
        <v>6</v>
      </c>
      <c r="B6" s="381" t="s">
        <v>10</v>
      </c>
      <c r="C6" s="376"/>
      <c r="D6" s="377"/>
      <c r="E6" s="375" t="s">
        <v>32</v>
      </c>
      <c r="F6" s="376"/>
      <c r="G6" s="377"/>
      <c r="H6" s="375" t="s">
        <v>29</v>
      </c>
      <c r="I6" s="376"/>
      <c r="J6" s="377"/>
      <c r="K6" s="375" t="s">
        <v>33</v>
      </c>
      <c r="L6" s="376"/>
      <c r="M6" s="377"/>
      <c r="N6" s="375" t="s">
        <v>5</v>
      </c>
      <c r="O6" s="376"/>
      <c r="P6" s="377"/>
    </row>
    <row r="7" spans="1:20" ht="30" customHeight="1" thickBot="1">
      <c r="A7" s="380"/>
      <c r="B7" s="56" t="s">
        <v>7</v>
      </c>
      <c r="C7" s="57" t="s">
        <v>8</v>
      </c>
      <c r="D7" s="58" t="s">
        <v>9</v>
      </c>
      <c r="E7" s="56" t="s">
        <v>7</v>
      </c>
      <c r="F7" s="57" t="s">
        <v>8</v>
      </c>
      <c r="G7" s="58" t="s">
        <v>9</v>
      </c>
      <c r="H7" s="56" t="s">
        <v>7</v>
      </c>
      <c r="I7" s="57" t="s">
        <v>8</v>
      </c>
      <c r="J7" s="58" t="s">
        <v>9</v>
      </c>
      <c r="K7" s="56" t="s">
        <v>7</v>
      </c>
      <c r="L7" s="57" t="s">
        <v>8</v>
      </c>
      <c r="M7" s="58" t="s">
        <v>9</v>
      </c>
      <c r="N7" s="56" t="s">
        <v>7</v>
      </c>
      <c r="O7" s="57" t="s">
        <v>8</v>
      </c>
      <c r="P7" s="58" t="s">
        <v>9</v>
      </c>
    </row>
    <row r="8" spans="1:20">
      <c r="A8" s="129">
        <v>2004</v>
      </c>
      <c r="B8" s="54">
        <v>24415</v>
      </c>
      <c r="C8" s="80">
        <v>173429</v>
      </c>
      <c r="D8" s="21">
        <f t="shared" ref="D8:D23" si="0">IF(C8=0, "NA", B8/C8)</f>
        <v>0.14077807056489977</v>
      </c>
      <c r="E8" s="54"/>
      <c r="F8" s="80"/>
      <c r="G8" s="21"/>
      <c r="H8" s="54">
        <v>17</v>
      </c>
      <c r="I8" s="80">
        <v>143</v>
      </c>
      <c r="J8" s="21">
        <f t="shared" ref="J8:J22" si="1">IF(I8=0, "NA", H8/I8)</f>
        <v>0.11888111888111888</v>
      </c>
      <c r="K8" s="54"/>
      <c r="L8" s="80"/>
      <c r="M8" s="21"/>
      <c r="N8" s="54">
        <f>SUM(B8,E8,H8,K8)</f>
        <v>24432</v>
      </c>
      <c r="O8" s="80">
        <f>SUM(C8,F8,I8,L8)</f>
        <v>173572</v>
      </c>
      <c r="P8" s="21">
        <f t="shared" ref="P8:P23" si="2">IF(O8=0, "NA", N8/O8)</f>
        <v>0.14076003041965293</v>
      </c>
    </row>
    <row r="9" spans="1:20">
      <c r="A9" s="129">
        <v>2005</v>
      </c>
      <c r="B9" s="55">
        <v>23459</v>
      </c>
      <c r="C9" s="79">
        <v>198233</v>
      </c>
      <c r="D9" s="15">
        <f t="shared" si="0"/>
        <v>0.11834053865905272</v>
      </c>
      <c r="E9" s="55"/>
      <c r="F9" s="79"/>
      <c r="G9" s="15"/>
      <c r="H9" s="55">
        <v>28</v>
      </c>
      <c r="I9" s="79">
        <v>269</v>
      </c>
      <c r="J9" s="15">
        <f t="shared" si="1"/>
        <v>0.10408921933085502</v>
      </c>
      <c r="K9" s="55"/>
      <c r="L9" s="79"/>
      <c r="M9" s="15"/>
      <c r="N9" s="55">
        <f t="shared" ref="N9:N23" si="3">SUM(B9,E9,H9,K9)</f>
        <v>23487</v>
      </c>
      <c r="O9" s="79">
        <f t="shared" ref="O9:O23" si="4">SUM(C9,F9,I9,L9)</f>
        <v>198502</v>
      </c>
      <c r="P9" s="15">
        <f t="shared" si="2"/>
        <v>0.11832122598260975</v>
      </c>
    </row>
    <row r="10" spans="1:20">
      <c r="A10" s="129">
        <v>2006</v>
      </c>
      <c r="B10" s="55">
        <v>20767</v>
      </c>
      <c r="C10" s="79">
        <v>203101</v>
      </c>
      <c r="D10" s="15">
        <f t="shared" si="0"/>
        <v>0.10224961964736756</v>
      </c>
      <c r="E10" s="55"/>
      <c r="F10" s="79"/>
      <c r="G10" s="15"/>
      <c r="H10" s="55">
        <v>23</v>
      </c>
      <c r="I10" s="79">
        <v>262</v>
      </c>
      <c r="J10" s="15">
        <f t="shared" si="1"/>
        <v>8.7786259541984726E-2</v>
      </c>
      <c r="K10" s="55"/>
      <c r="L10" s="79"/>
      <c r="M10" s="15"/>
      <c r="N10" s="55">
        <f t="shared" si="3"/>
        <v>20790</v>
      </c>
      <c r="O10" s="79">
        <f t="shared" si="4"/>
        <v>203363</v>
      </c>
      <c r="P10" s="15">
        <f t="shared" si="2"/>
        <v>0.10223098597089933</v>
      </c>
    </row>
    <row r="11" spans="1:20">
      <c r="A11" s="129">
        <v>2007</v>
      </c>
      <c r="B11" s="55">
        <v>18105</v>
      </c>
      <c r="C11" s="79">
        <v>227501</v>
      </c>
      <c r="D11" s="15">
        <f t="shared" si="0"/>
        <v>7.958206777113068E-2</v>
      </c>
      <c r="E11" s="55"/>
      <c r="F11" s="79"/>
      <c r="G11" s="15"/>
      <c r="H11" s="55">
        <v>16</v>
      </c>
      <c r="I11" s="79">
        <v>104</v>
      </c>
      <c r="J11" s="15">
        <f t="shared" si="1"/>
        <v>0.15384615384615385</v>
      </c>
      <c r="K11" s="55">
        <v>242</v>
      </c>
      <c r="L11" s="79">
        <v>2107</v>
      </c>
      <c r="M11" s="15">
        <f t="shared" ref="M11:M23" si="5">IF(L11=0, "NA", K11/L11)</f>
        <v>0.11485524442335074</v>
      </c>
      <c r="N11" s="55">
        <f t="shared" si="3"/>
        <v>18363</v>
      </c>
      <c r="O11" s="79">
        <f t="shared" si="4"/>
        <v>229712</v>
      </c>
      <c r="P11" s="15">
        <f t="shared" si="2"/>
        <v>7.9939228251027367E-2</v>
      </c>
    </row>
    <row r="12" spans="1:20">
      <c r="A12" s="129">
        <v>2008</v>
      </c>
      <c r="B12" s="55">
        <v>15623</v>
      </c>
      <c r="C12" s="79">
        <v>230434</v>
      </c>
      <c r="D12" s="15">
        <f t="shared" si="0"/>
        <v>6.779815478618606E-2</v>
      </c>
      <c r="E12" s="55">
        <v>1174</v>
      </c>
      <c r="F12" s="79">
        <v>9083</v>
      </c>
      <c r="G12" s="15">
        <f t="shared" ref="G12:G23" si="6">IF(F12=0, "NA", E12/F12)</f>
        <v>0.12925244963117913</v>
      </c>
      <c r="H12" s="55">
        <v>11</v>
      </c>
      <c r="I12" s="79">
        <v>113</v>
      </c>
      <c r="J12" s="15">
        <f t="shared" si="1"/>
        <v>9.7345132743362831E-2</v>
      </c>
      <c r="K12" s="55">
        <v>365</v>
      </c>
      <c r="L12" s="79">
        <v>2432</v>
      </c>
      <c r="M12" s="15">
        <f t="shared" si="5"/>
        <v>0.15008223684210525</v>
      </c>
      <c r="N12" s="55">
        <f t="shared" si="3"/>
        <v>17173</v>
      </c>
      <c r="O12" s="79">
        <f t="shared" si="4"/>
        <v>242062</v>
      </c>
      <c r="P12" s="15">
        <f t="shared" si="2"/>
        <v>7.094463401938346E-2</v>
      </c>
    </row>
    <row r="13" spans="1:20">
      <c r="A13" s="129">
        <v>2009</v>
      </c>
      <c r="B13" s="55">
        <v>10534</v>
      </c>
      <c r="C13" s="79">
        <v>185097</v>
      </c>
      <c r="D13" s="15">
        <f t="shared" si="0"/>
        <v>5.6910700875757038E-2</v>
      </c>
      <c r="E13" s="55">
        <v>835</v>
      </c>
      <c r="F13" s="79">
        <v>6256</v>
      </c>
      <c r="G13" s="15">
        <f t="shared" si="6"/>
        <v>0.13347186700767263</v>
      </c>
      <c r="H13" s="55">
        <v>58</v>
      </c>
      <c r="I13" s="79">
        <v>237</v>
      </c>
      <c r="J13" s="15">
        <f t="shared" si="1"/>
        <v>0.24472573839662448</v>
      </c>
      <c r="K13" s="55">
        <v>108</v>
      </c>
      <c r="L13" s="79">
        <v>931</v>
      </c>
      <c r="M13" s="15">
        <f t="shared" si="5"/>
        <v>0.11600429645542427</v>
      </c>
      <c r="N13" s="55">
        <f t="shared" si="3"/>
        <v>11535</v>
      </c>
      <c r="O13" s="79">
        <f t="shared" si="4"/>
        <v>192521</v>
      </c>
      <c r="P13" s="15">
        <f t="shared" si="2"/>
        <v>5.991554168116725E-2</v>
      </c>
    </row>
    <row r="14" spans="1:20">
      <c r="A14" s="129">
        <v>2010</v>
      </c>
      <c r="B14" s="55">
        <v>10638</v>
      </c>
      <c r="C14" s="79">
        <v>236547</v>
      </c>
      <c r="D14" s="15">
        <f t="shared" si="0"/>
        <v>4.4972035155804134E-2</v>
      </c>
      <c r="E14" s="55">
        <v>675</v>
      </c>
      <c r="F14" s="79">
        <v>6001</v>
      </c>
      <c r="G14" s="15">
        <f t="shared" si="6"/>
        <v>0.11248125312447925</v>
      </c>
      <c r="H14" s="55">
        <v>90</v>
      </c>
      <c r="I14" s="79">
        <v>430</v>
      </c>
      <c r="J14" s="15">
        <f t="shared" si="1"/>
        <v>0.20930232558139536</v>
      </c>
      <c r="K14" s="55">
        <v>121</v>
      </c>
      <c r="L14" s="79">
        <v>882</v>
      </c>
      <c r="M14" s="15">
        <f t="shared" si="5"/>
        <v>0.13718820861678005</v>
      </c>
      <c r="N14" s="55">
        <f t="shared" si="3"/>
        <v>11524</v>
      </c>
      <c r="O14" s="79">
        <f t="shared" si="4"/>
        <v>243860</v>
      </c>
      <c r="P14" s="15">
        <f t="shared" si="2"/>
        <v>4.7256622652341505E-2</v>
      </c>
    </row>
    <row r="15" spans="1:20">
      <c r="A15" s="129">
        <v>2011</v>
      </c>
      <c r="B15" s="55">
        <v>9989</v>
      </c>
      <c r="C15" s="79">
        <v>258653</v>
      </c>
      <c r="D15" s="15">
        <f t="shared" si="0"/>
        <v>3.8619308494392102E-2</v>
      </c>
      <c r="E15" s="55">
        <v>893</v>
      </c>
      <c r="F15" s="79">
        <v>9777</v>
      </c>
      <c r="G15" s="15">
        <f t="shared" si="6"/>
        <v>9.1336810882683847E-2</v>
      </c>
      <c r="H15" s="55">
        <v>161</v>
      </c>
      <c r="I15" s="79">
        <v>805</v>
      </c>
      <c r="J15" s="15">
        <f t="shared" si="1"/>
        <v>0.2</v>
      </c>
      <c r="K15" s="55">
        <v>537</v>
      </c>
      <c r="L15" s="79">
        <v>2701</v>
      </c>
      <c r="M15" s="15">
        <f t="shared" si="5"/>
        <v>0.19881525360977415</v>
      </c>
      <c r="N15" s="55">
        <f t="shared" si="3"/>
        <v>11580</v>
      </c>
      <c r="O15" s="79">
        <f t="shared" si="4"/>
        <v>271936</v>
      </c>
      <c r="P15" s="15">
        <f t="shared" si="2"/>
        <v>4.25835490703695E-2</v>
      </c>
    </row>
    <row r="16" spans="1:20">
      <c r="A16" s="129">
        <v>2012</v>
      </c>
      <c r="B16" s="55">
        <v>9113</v>
      </c>
      <c r="C16" s="79">
        <v>280740</v>
      </c>
      <c r="D16" s="15">
        <f t="shared" si="0"/>
        <v>3.2460639737835723E-2</v>
      </c>
      <c r="E16" s="55">
        <v>785</v>
      </c>
      <c r="F16" s="79">
        <v>10057</v>
      </c>
      <c r="G16" s="15">
        <f t="shared" si="6"/>
        <v>7.8055086009744451E-2</v>
      </c>
      <c r="H16" s="55">
        <v>133</v>
      </c>
      <c r="I16" s="79">
        <v>1008</v>
      </c>
      <c r="J16" s="15">
        <f t="shared" si="1"/>
        <v>0.13194444444444445</v>
      </c>
      <c r="K16" s="55">
        <v>507</v>
      </c>
      <c r="L16" s="79">
        <v>2463</v>
      </c>
      <c r="M16" s="15">
        <f t="shared" si="5"/>
        <v>0.20584652862362973</v>
      </c>
      <c r="N16" s="55">
        <f t="shared" si="3"/>
        <v>10538</v>
      </c>
      <c r="O16" s="79">
        <f t="shared" si="4"/>
        <v>294268</v>
      </c>
      <c r="P16" s="15">
        <f t="shared" si="2"/>
        <v>3.5810893471257495E-2</v>
      </c>
    </row>
    <row r="17" spans="1:20">
      <c r="A17" s="129">
        <v>2013</v>
      </c>
      <c r="B17" s="55">
        <v>8423</v>
      </c>
      <c r="C17" s="79">
        <v>310395</v>
      </c>
      <c r="D17" s="15">
        <f t="shared" si="0"/>
        <v>2.7136390727943428E-2</v>
      </c>
      <c r="E17" s="55">
        <v>617</v>
      </c>
      <c r="F17" s="79">
        <v>9254</v>
      </c>
      <c r="G17" s="15">
        <f t="shared" si="6"/>
        <v>6.6673870758590881E-2</v>
      </c>
      <c r="H17" s="55">
        <v>133</v>
      </c>
      <c r="I17" s="79">
        <v>1072</v>
      </c>
      <c r="J17" s="15">
        <f t="shared" si="1"/>
        <v>0.12406716417910447</v>
      </c>
      <c r="K17" s="55">
        <v>357</v>
      </c>
      <c r="L17" s="79">
        <v>2096</v>
      </c>
      <c r="M17" s="15">
        <f t="shared" si="5"/>
        <v>0.17032442748091603</v>
      </c>
      <c r="N17" s="55">
        <f t="shared" si="3"/>
        <v>9530</v>
      </c>
      <c r="O17" s="79">
        <f t="shared" si="4"/>
        <v>322817</v>
      </c>
      <c r="P17" s="15">
        <f t="shared" si="2"/>
        <v>2.9521369692426358E-2</v>
      </c>
    </row>
    <row r="18" spans="1:20">
      <c r="A18" s="129">
        <v>2014</v>
      </c>
      <c r="B18" s="55">
        <v>7173</v>
      </c>
      <c r="C18" s="79">
        <v>327204</v>
      </c>
      <c r="D18" s="15">
        <f t="shared" si="0"/>
        <v>2.1922103641764772E-2</v>
      </c>
      <c r="E18" s="55">
        <v>559</v>
      </c>
      <c r="F18" s="79">
        <v>10709</v>
      </c>
      <c r="G18" s="15">
        <f t="shared" si="6"/>
        <v>5.2199084881875059E-2</v>
      </c>
      <c r="H18" s="55">
        <v>249</v>
      </c>
      <c r="I18" s="79">
        <v>2758</v>
      </c>
      <c r="J18" s="15">
        <f t="shared" si="1"/>
        <v>9.0282813633067435E-2</v>
      </c>
      <c r="K18" s="55">
        <v>386</v>
      </c>
      <c r="L18" s="79">
        <v>2173</v>
      </c>
      <c r="M18" s="15">
        <f t="shared" si="5"/>
        <v>0.17763460653474458</v>
      </c>
      <c r="N18" s="55">
        <f t="shared" si="3"/>
        <v>8367</v>
      </c>
      <c r="O18" s="79">
        <f t="shared" si="4"/>
        <v>342844</v>
      </c>
      <c r="P18" s="15">
        <f t="shared" si="2"/>
        <v>2.4404685512944661E-2</v>
      </c>
    </row>
    <row r="19" spans="1:20">
      <c r="A19" s="129">
        <v>2015</v>
      </c>
      <c r="B19" s="55">
        <v>8517</v>
      </c>
      <c r="C19" s="79">
        <v>374257</v>
      </c>
      <c r="D19" s="15">
        <f t="shared" si="0"/>
        <v>2.2757089379757761E-2</v>
      </c>
      <c r="E19" s="55">
        <v>664</v>
      </c>
      <c r="F19" s="79">
        <v>16224</v>
      </c>
      <c r="G19" s="15">
        <f t="shared" si="6"/>
        <v>4.0927021696252466E-2</v>
      </c>
      <c r="H19" s="55">
        <v>223</v>
      </c>
      <c r="I19" s="79">
        <v>2727</v>
      </c>
      <c r="J19" s="15">
        <f t="shared" si="1"/>
        <v>8.1774844151081771E-2</v>
      </c>
      <c r="K19" s="55">
        <v>509</v>
      </c>
      <c r="L19" s="79">
        <v>4158</v>
      </c>
      <c r="M19" s="15">
        <f t="shared" si="5"/>
        <v>0.12241462241462242</v>
      </c>
      <c r="N19" s="55">
        <f t="shared" si="3"/>
        <v>9913</v>
      </c>
      <c r="O19" s="79">
        <f t="shared" si="4"/>
        <v>397366</v>
      </c>
      <c r="P19" s="15">
        <f t="shared" si="2"/>
        <v>2.4946774510149334E-2</v>
      </c>
    </row>
    <row r="20" spans="1:20">
      <c r="A20" s="129">
        <v>2016</v>
      </c>
      <c r="B20" s="55">
        <v>4690</v>
      </c>
      <c r="C20" s="79">
        <v>360543</v>
      </c>
      <c r="D20" s="15">
        <f t="shared" si="0"/>
        <v>1.3008157140757136E-2</v>
      </c>
      <c r="E20" s="55">
        <v>336</v>
      </c>
      <c r="F20" s="79">
        <v>13562</v>
      </c>
      <c r="G20" s="15">
        <f t="shared" si="6"/>
        <v>2.4775106916384015E-2</v>
      </c>
      <c r="H20" s="55">
        <v>107</v>
      </c>
      <c r="I20" s="79">
        <v>1169</v>
      </c>
      <c r="J20" s="15">
        <f t="shared" si="1"/>
        <v>9.153122326775022E-2</v>
      </c>
      <c r="K20" s="55">
        <v>273</v>
      </c>
      <c r="L20" s="79">
        <v>3704</v>
      </c>
      <c r="M20" s="15">
        <f t="shared" si="5"/>
        <v>7.3704103671706267E-2</v>
      </c>
      <c r="N20" s="55">
        <f t="shared" si="3"/>
        <v>5406</v>
      </c>
      <c r="O20" s="79">
        <f t="shared" si="4"/>
        <v>378978</v>
      </c>
      <c r="P20" s="15">
        <f t="shared" si="2"/>
        <v>1.426468027167804E-2</v>
      </c>
    </row>
    <row r="21" spans="1:20">
      <c r="A21" s="129">
        <v>2017</v>
      </c>
      <c r="B21" s="55">
        <v>3316</v>
      </c>
      <c r="C21" s="79">
        <v>337262</v>
      </c>
      <c r="D21" s="15">
        <f t="shared" si="0"/>
        <v>9.832118649595864E-3</v>
      </c>
      <c r="E21" s="55">
        <v>147</v>
      </c>
      <c r="F21" s="79">
        <v>9923</v>
      </c>
      <c r="G21" s="15">
        <f t="shared" si="6"/>
        <v>1.4814068326111055E-2</v>
      </c>
      <c r="H21" s="55">
        <v>37</v>
      </c>
      <c r="I21" s="79">
        <v>593</v>
      </c>
      <c r="J21" s="15">
        <f t="shared" si="1"/>
        <v>6.2394603709949412E-2</v>
      </c>
      <c r="K21" s="55">
        <v>123</v>
      </c>
      <c r="L21" s="79">
        <v>2130</v>
      </c>
      <c r="M21" s="15">
        <f t="shared" si="5"/>
        <v>5.7746478873239436E-2</v>
      </c>
      <c r="N21" s="55">
        <f t="shared" si="3"/>
        <v>3623</v>
      </c>
      <c r="O21" s="79">
        <f t="shared" si="4"/>
        <v>349908</v>
      </c>
      <c r="P21" s="15">
        <f t="shared" si="2"/>
        <v>1.0354150233775736E-2</v>
      </c>
    </row>
    <row r="22" spans="1:20">
      <c r="A22" s="129">
        <v>2018</v>
      </c>
      <c r="B22" s="55">
        <v>1183</v>
      </c>
      <c r="C22" s="79">
        <v>54008</v>
      </c>
      <c r="D22" s="15">
        <f t="shared" si="0"/>
        <v>2.1904162346319065E-2</v>
      </c>
      <c r="E22" s="55">
        <v>27</v>
      </c>
      <c r="F22" s="79">
        <v>872</v>
      </c>
      <c r="G22" s="15">
        <f t="shared" si="6"/>
        <v>3.096330275229358E-2</v>
      </c>
      <c r="H22" s="55">
        <v>12</v>
      </c>
      <c r="I22" s="79">
        <v>94</v>
      </c>
      <c r="J22" s="15">
        <f t="shared" si="1"/>
        <v>0.1276595744680851</v>
      </c>
      <c r="K22" s="55">
        <v>24</v>
      </c>
      <c r="L22" s="79">
        <v>244</v>
      </c>
      <c r="M22" s="15">
        <f t="shared" si="5"/>
        <v>9.8360655737704916E-2</v>
      </c>
      <c r="N22" s="55">
        <f t="shared" si="3"/>
        <v>1246</v>
      </c>
      <c r="O22" s="79">
        <f t="shared" si="4"/>
        <v>55218</v>
      </c>
      <c r="P22" s="15">
        <f t="shared" si="2"/>
        <v>2.2565105581513274E-2</v>
      </c>
    </row>
    <row r="23" spans="1:20" ht="13.5" thickBot="1">
      <c r="A23" s="129">
        <v>2019</v>
      </c>
      <c r="B23" s="70">
        <v>42</v>
      </c>
      <c r="C23" s="81">
        <v>381</v>
      </c>
      <c r="D23" s="22">
        <f t="shared" si="0"/>
        <v>0.11023622047244094</v>
      </c>
      <c r="E23" s="70">
        <v>2</v>
      </c>
      <c r="F23" s="81">
        <v>17</v>
      </c>
      <c r="G23" s="22">
        <f t="shared" si="6"/>
        <v>0.11764705882352941</v>
      </c>
      <c r="H23" s="70"/>
      <c r="I23" s="81"/>
      <c r="J23" s="22"/>
      <c r="K23" s="70">
        <v>7</v>
      </c>
      <c r="L23" s="81">
        <v>12</v>
      </c>
      <c r="M23" s="22">
        <f t="shared" si="5"/>
        <v>0.58333333333333337</v>
      </c>
      <c r="N23" s="70">
        <f t="shared" si="3"/>
        <v>51</v>
      </c>
      <c r="O23" s="81">
        <f t="shared" si="4"/>
        <v>410</v>
      </c>
      <c r="P23" s="22">
        <f t="shared" si="2"/>
        <v>0.12439024390243902</v>
      </c>
    </row>
    <row r="24" spans="1:20" ht="13.5" thickBot="1">
      <c r="A24" s="16" t="s">
        <v>5</v>
      </c>
      <c r="B24" s="32">
        <f>SUM(B8:B23)</f>
        <v>175987</v>
      </c>
      <c r="C24" s="34">
        <f>SUM(C8:C23)</f>
        <v>3757785</v>
      </c>
      <c r="D24" s="23">
        <f>B24/C24</f>
        <v>4.6832642101663616E-2</v>
      </c>
      <c r="E24" s="32">
        <f>SUM(E8:E23)</f>
        <v>6714</v>
      </c>
      <c r="F24" s="34">
        <f>SUM(F8:F23)</f>
        <v>101735</v>
      </c>
      <c r="G24" s="23">
        <f>E24/F24</f>
        <v>6.5994986975966979E-2</v>
      </c>
      <c r="H24" s="32">
        <f>SUM(H8:H23)</f>
        <v>1298</v>
      </c>
      <c r="I24" s="34">
        <f>SUM(I8:I23)</f>
        <v>11784</v>
      </c>
      <c r="J24" s="23">
        <f>H24/I24</f>
        <v>0.11014935505770536</v>
      </c>
      <c r="K24" s="32">
        <f>SUM(K8:K23)</f>
        <v>3559</v>
      </c>
      <c r="L24" s="34">
        <f>SUM(L8:L23)</f>
        <v>26033</v>
      </c>
      <c r="M24" s="23">
        <f>K24/L24</f>
        <v>0.13671109745323243</v>
      </c>
      <c r="N24" s="32">
        <f>SUM(N8:N23)</f>
        <v>187558</v>
      </c>
      <c r="O24" s="34">
        <f>SUM(O8:O23)</f>
        <v>3897337</v>
      </c>
      <c r="P24" s="23">
        <f>N24/O24</f>
        <v>4.8124655373656421E-2</v>
      </c>
    </row>
    <row r="25" spans="1:20" s="63" customFormat="1">
      <c r="R25" s="316"/>
      <c r="S25" s="316"/>
    </row>
    <row r="26" spans="1:20">
      <c r="Q26" s="63"/>
      <c r="R26" s="63"/>
    </row>
    <row r="27" spans="1:20" ht="12.75" customHeight="1"/>
    <row r="30" spans="1:20">
      <c r="Q30" s="63"/>
      <c r="R30" s="63"/>
      <c r="S30" s="63"/>
      <c r="T30" s="63"/>
    </row>
    <row r="31" spans="1:20">
      <c r="Q31" s="63"/>
      <c r="R31" s="63"/>
      <c r="S31" s="63"/>
      <c r="T31" s="63"/>
    </row>
    <row r="32" spans="1:20">
      <c r="Q32" s="63"/>
    </row>
    <row r="33" spans="17:17">
      <c r="Q33" s="63"/>
    </row>
    <row r="34" spans="17:17">
      <c r="Q34" s="63"/>
    </row>
    <row r="35" spans="17:17">
      <c r="Q35" s="63"/>
    </row>
    <row r="36" spans="17:17" ht="13.5" customHeight="1">
      <c r="Q36" s="63"/>
    </row>
    <row r="37" spans="17:17">
      <c r="Q37" s="63"/>
    </row>
    <row r="38" spans="17:17">
      <c r="Q38" s="141"/>
    </row>
    <row r="39" spans="17:17">
      <c r="Q39" s="143"/>
    </row>
    <row r="40" spans="17:17">
      <c r="Q40" s="143"/>
    </row>
    <row r="41" spans="17:17">
      <c r="Q41" s="143"/>
    </row>
    <row r="42" spans="17:17">
      <c r="Q42" s="143"/>
    </row>
    <row r="43" spans="17:17">
      <c r="Q43" s="143"/>
    </row>
    <row r="44" spans="17:17">
      <c r="Q44" s="143"/>
    </row>
    <row r="45" spans="17:17">
      <c r="Q45" s="143"/>
    </row>
    <row r="46" spans="17:17">
      <c r="Q46" s="143"/>
    </row>
    <row r="47" spans="17:17">
      <c r="Q47" s="142"/>
    </row>
    <row r="48" spans="17:17">
      <c r="Q48" s="142"/>
    </row>
    <row r="49" spans="17:17" ht="13.5" customHeight="1">
      <c r="Q49" s="142"/>
    </row>
    <row r="50" spans="17:17">
      <c r="Q50" s="142"/>
    </row>
    <row r="51" spans="17:17">
      <c r="Q51" s="142"/>
    </row>
    <row r="52" spans="17:17">
      <c r="Q52" s="142"/>
    </row>
    <row r="53" spans="17:17">
      <c r="Q53" s="142"/>
    </row>
    <row r="54" spans="17:17">
      <c r="Q54" s="63"/>
    </row>
    <row r="55" spans="17:17">
      <c r="Q55" s="63"/>
    </row>
    <row r="56" spans="17:17">
      <c r="Q56" s="63"/>
    </row>
    <row r="57" spans="17:17">
      <c r="Q57" s="63"/>
    </row>
    <row r="58" spans="17:17">
      <c r="Q58" s="63"/>
    </row>
    <row r="59" spans="17:17">
      <c r="Q59" s="63"/>
    </row>
    <row r="60" spans="17:17">
      <c r="Q60" s="63"/>
    </row>
    <row r="61" spans="17:17">
      <c r="Q61" s="63"/>
    </row>
    <row r="62" spans="17:17">
      <c r="Q62" s="63"/>
    </row>
    <row r="66" spans="21:30">
      <c r="U66" s="142"/>
      <c r="V66" s="142"/>
      <c r="W66" s="142"/>
      <c r="X66" s="142"/>
      <c r="Y66" s="142"/>
      <c r="Z66" s="142"/>
      <c r="AA66" s="143"/>
      <c r="AB66" s="143"/>
      <c r="AC66" s="63"/>
      <c r="AD66" s="63"/>
    </row>
    <row r="67" spans="21:30">
      <c r="U67" s="142"/>
      <c r="V67" s="142"/>
      <c r="W67" s="142"/>
      <c r="X67" s="142"/>
      <c r="Y67" s="142"/>
      <c r="Z67" s="142"/>
      <c r="AA67" s="143"/>
      <c r="AB67" s="143"/>
      <c r="AC67" s="63"/>
      <c r="AD67" s="63"/>
    </row>
    <row r="68" spans="21:30">
      <c r="U68" s="142"/>
      <c r="V68" s="142"/>
      <c r="W68" s="142"/>
      <c r="X68" s="142"/>
      <c r="Y68" s="142"/>
      <c r="Z68" s="142"/>
      <c r="AA68" s="143"/>
      <c r="AB68" s="143"/>
      <c r="AC68" s="63"/>
      <c r="AD68" s="63"/>
    </row>
    <row r="69" spans="21:30" ht="13.5" customHeight="1">
      <c r="U69" s="142"/>
      <c r="V69" s="142"/>
      <c r="W69" s="142"/>
      <c r="X69" s="142"/>
      <c r="Y69" s="142"/>
      <c r="Z69" s="142"/>
      <c r="AA69" s="143"/>
      <c r="AB69" s="143"/>
      <c r="AC69" s="63"/>
      <c r="AD69" s="63"/>
    </row>
    <row r="70" spans="21:30">
      <c r="U70" s="142"/>
      <c r="V70" s="142"/>
      <c r="W70" s="142"/>
      <c r="X70" s="142"/>
      <c r="Y70" s="142"/>
      <c r="Z70" s="142"/>
      <c r="AA70" s="143"/>
      <c r="AB70" s="143"/>
      <c r="AC70" s="63"/>
      <c r="AD70" s="63"/>
    </row>
    <row r="71" spans="21:30">
      <c r="U71" s="142"/>
      <c r="V71" s="142"/>
      <c r="W71" s="142"/>
      <c r="X71" s="142"/>
      <c r="Y71" s="142"/>
      <c r="Z71" s="142"/>
      <c r="AA71" s="142"/>
      <c r="AB71" s="142"/>
      <c r="AC71" s="63"/>
      <c r="AD71" s="63"/>
    </row>
    <row r="72" spans="21:30">
      <c r="U72" s="142"/>
      <c r="V72" s="142"/>
      <c r="W72" s="142"/>
      <c r="X72" s="142"/>
      <c r="Y72" s="142"/>
      <c r="Z72" s="142"/>
      <c r="AA72" s="142"/>
      <c r="AB72" s="142"/>
      <c r="AC72" s="63"/>
      <c r="AD72" s="63"/>
    </row>
    <row r="73" spans="21:30">
      <c r="U73" s="142"/>
      <c r="V73" s="142"/>
      <c r="W73" s="142"/>
      <c r="X73" s="142"/>
      <c r="Y73" s="142"/>
      <c r="Z73" s="142"/>
      <c r="AA73" s="142"/>
      <c r="AB73" s="142"/>
      <c r="AC73" s="63"/>
      <c r="AD73" s="63"/>
    </row>
    <row r="74" spans="21:30">
      <c r="U74" s="142"/>
      <c r="V74" s="142"/>
      <c r="W74" s="142"/>
      <c r="X74" s="142"/>
      <c r="Y74" s="142"/>
      <c r="Z74" s="142"/>
      <c r="AA74" s="142"/>
      <c r="AB74" s="142"/>
      <c r="AC74" s="63"/>
      <c r="AD74" s="63"/>
    </row>
    <row r="75" spans="21:30">
      <c r="U75" s="142"/>
      <c r="V75" s="142"/>
      <c r="W75" s="142"/>
      <c r="X75" s="142"/>
      <c r="Y75" s="142"/>
      <c r="Z75" s="142"/>
      <c r="AA75" s="142"/>
      <c r="AB75" s="142"/>
      <c r="AC75" s="63"/>
      <c r="AD75" s="63"/>
    </row>
    <row r="76" spans="21:30">
      <c r="U76" s="142"/>
      <c r="V76" s="142"/>
      <c r="W76" s="142"/>
      <c r="X76" s="142"/>
      <c r="Y76" s="142"/>
      <c r="Z76" s="142"/>
      <c r="AA76" s="142"/>
      <c r="AB76" s="142"/>
      <c r="AC76" s="63"/>
      <c r="AD76" s="63"/>
    </row>
    <row r="77" spans="21:30">
      <c r="U77" s="142"/>
      <c r="V77" s="142"/>
      <c r="W77" s="142"/>
      <c r="X77" s="142"/>
      <c r="Y77" s="142"/>
      <c r="Z77" s="142"/>
      <c r="AA77" s="142"/>
      <c r="AB77" s="142"/>
      <c r="AC77" s="63"/>
      <c r="AD77" s="63"/>
    </row>
    <row r="78" spans="21:30">
      <c r="U78" s="142"/>
      <c r="V78" s="143"/>
      <c r="W78" s="143"/>
      <c r="X78" s="142"/>
      <c r="Y78" s="142"/>
      <c r="Z78" s="142"/>
      <c r="AA78" s="142"/>
      <c r="AB78" s="142"/>
      <c r="AC78" s="63"/>
      <c r="AD78" s="63"/>
    </row>
    <row r="79" spans="21:30">
      <c r="U79" s="142"/>
      <c r="V79" s="143"/>
      <c r="W79" s="143"/>
      <c r="X79" s="143"/>
      <c r="Y79" s="143"/>
      <c r="Z79" s="142"/>
      <c r="AA79" s="143"/>
      <c r="AB79" s="143"/>
      <c r="AC79" s="63"/>
      <c r="AD79" s="63"/>
    </row>
    <row r="80" spans="21:30">
      <c r="U80" s="63"/>
      <c r="V80" s="63"/>
      <c r="W80" s="63"/>
      <c r="X80" s="63"/>
      <c r="Y80" s="63"/>
      <c r="Z80" s="63"/>
      <c r="AA80" s="63"/>
      <c r="AB80" s="63"/>
      <c r="AC80" s="63"/>
      <c r="AD80" s="63"/>
    </row>
    <row r="81" spans="21:30">
      <c r="U81" s="63"/>
      <c r="V81" s="63"/>
      <c r="W81" s="63"/>
      <c r="X81" s="63"/>
      <c r="Y81" s="63"/>
      <c r="Z81" s="63"/>
      <c r="AA81" s="63"/>
      <c r="AB81" s="63"/>
      <c r="AC81" s="63"/>
      <c r="AD81" s="63"/>
    </row>
    <row r="82" spans="21:30">
      <c r="U82" s="63"/>
      <c r="V82" s="63"/>
      <c r="W82" s="63"/>
      <c r="X82" s="63"/>
      <c r="Y82" s="63"/>
      <c r="Z82" s="63"/>
      <c r="AA82" s="63"/>
      <c r="AB82" s="63"/>
      <c r="AC82" s="63"/>
      <c r="AD82" s="63"/>
    </row>
    <row r="83" spans="21:30">
      <c r="U83" s="63"/>
      <c r="V83" s="63"/>
      <c r="W83" s="63"/>
      <c r="X83" s="63"/>
      <c r="Y83" s="63"/>
      <c r="Z83" s="63"/>
      <c r="AA83" s="63"/>
      <c r="AB83" s="63"/>
      <c r="AC83" s="63"/>
      <c r="AD83" s="63"/>
    </row>
    <row r="84" spans="21:30">
      <c r="U84" s="63"/>
      <c r="V84" s="63"/>
      <c r="W84" s="63"/>
      <c r="X84" s="63"/>
      <c r="Y84" s="63"/>
      <c r="Z84" s="63"/>
      <c r="AA84" s="63"/>
      <c r="AB84" s="63"/>
      <c r="AC84" s="63"/>
      <c r="AD84" s="63"/>
    </row>
    <row r="85" spans="21:30">
      <c r="U85" s="63"/>
      <c r="V85" s="63"/>
      <c r="W85" s="63"/>
      <c r="X85" s="63"/>
      <c r="Y85" s="63"/>
      <c r="Z85" s="63"/>
      <c r="AA85" s="63"/>
      <c r="AB85" s="63"/>
      <c r="AC85" s="63"/>
      <c r="AD85" s="63"/>
    </row>
    <row r="86" spans="21:30">
      <c r="U86" s="63"/>
      <c r="V86" s="63"/>
      <c r="W86" s="63"/>
      <c r="X86" s="63"/>
      <c r="Y86" s="63"/>
      <c r="Z86" s="63"/>
      <c r="AA86" s="63"/>
      <c r="AB86" s="63"/>
      <c r="AC86" s="63"/>
      <c r="AD86" s="63"/>
    </row>
    <row r="87" spans="21:30">
      <c r="U87" s="63"/>
      <c r="V87" s="63"/>
      <c r="W87" s="63"/>
      <c r="X87" s="63"/>
      <c r="Y87" s="63"/>
      <c r="Z87" s="63"/>
      <c r="AA87" s="63"/>
      <c r="AB87" s="63"/>
      <c r="AC87" s="63"/>
      <c r="AD87" s="63"/>
    </row>
    <row r="88" spans="21:30">
      <c r="U88" s="63"/>
      <c r="V88" s="63"/>
      <c r="W88" s="63"/>
      <c r="X88" s="63"/>
      <c r="Y88" s="63"/>
      <c r="Z88" s="63"/>
      <c r="AA88" s="63"/>
      <c r="AB88" s="63"/>
      <c r="AC88" s="63"/>
      <c r="AD88" s="63"/>
    </row>
    <row r="89" spans="21:30">
      <c r="U89" s="63"/>
      <c r="V89" s="63"/>
      <c r="W89" s="63"/>
      <c r="X89" s="63"/>
      <c r="Y89" s="63"/>
      <c r="Z89" s="63"/>
      <c r="AA89" s="63"/>
      <c r="AB89" s="63"/>
      <c r="AC89" s="63"/>
      <c r="AD89" s="63"/>
    </row>
    <row r="90" spans="21:30">
      <c r="U90" s="63"/>
      <c r="V90" s="63"/>
      <c r="W90" s="63"/>
      <c r="X90" s="63"/>
      <c r="Y90" s="63"/>
      <c r="Z90" s="63"/>
      <c r="AA90" s="63"/>
      <c r="AB90" s="63"/>
      <c r="AC90" s="63"/>
      <c r="AD90" s="63"/>
    </row>
    <row r="91" spans="21:30">
      <c r="U91" s="63"/>
      <c r="V91" s="63"/>
      <c r="W91" s="63"/>
      <c r="X91" s="63"/>
      <c r="Y91" s="63"/>
      <c r="Z91" s="63"/>
      <c r="AA91" s="63"/>
      <c r="AB91" s="63"/>
      <c r="AC91" s="63"/>
      <c r="AD91" s="63"/>
    </row>
    <row r="92" spans="21:30">
      <c r="U92" s="63"/>
      <c r="V92" s="63"/>
      <c r="W92" s="63"/>
      <c r="X92" s="63"/>
      <c r="Y92" s="63"/>
      <c r="Z92" s="63"/>
      <c r="AA92" s="63"/>
      <c r="AB92" s="63"/>
      <c r="AC92" s="63"/>
      <c r="AD92" s="63"/>
    </row>
    <row r="93" spans="21:30">
      <c r="U93" s="63"/>
      <c r="V93" s="63"/>
      <c r="W93" s="63"/>
      <c r="X93" s="63"/>
      <c r="Y93" s="63"/>
      <c r="Z93" s="63"/>
      <c r="AA93" s="63"/>
      <c r="AB93" s="63"/>
      <c r="AC93" s="63"/>
      <c r="AD93" s="63"/>
    </row>
    <row r="94" spans="21:30">
      <c r="U94" s="63"/>
      <c r="V94" s="63"/>
      <c r="W94" s="63"/>
      <c r="X94" s="63"/>
      <c r="Y94" s="63"/>
      <c r="Z94" s="63"/>
      <c r="AA94" s="63"/>
      <c r="AB94" s="63"/>
      <c r="AC94" s="63"/>
      <c r="AD94" s="63"/>
    </row>
    <row r="95" spans="21:30">
      <c r="U95" s="63"/>
      <c r="V95" s="63"/>
      <c r="W95" s="63"/>
      <c r="X95" s="63"/>
      <c r="Y95" s="63"/>
      <c r="Z95" s="63"/>
      <c r="AA95" s="63"/>
      <c r="AB95" s="63"/>
      <c r="AC95" s="63"/>
      <c r="AD95" s="63"/>
    </row>
    <row r="96" spans="21:30">
      <c r="U96" s="63"/>
      <c r="V96" s="63"/>
      <c r="W96" s="63"/>
      <c r="X96" s="63"/>
      <c r="Y96" s="63"/>
      <c r="Z96" s="63"/>
      <c r="AA96" s="63"/>
      <c r="AB96" s="63"/>
      <c r="AC96" s="63"/>
      <c r="AD96" s="63"/>
    </row>
    <row r="103" ht="13.5" customHeight="1"/>
    <row r="122" ht="13.5" customHeight="1"/>
  </sheetData>
  <mergeCells count="7">
    <mergeCell ref="A4:S4"/>
    <mergeCell ref="N6:P6"/>
    <mergeCell ref="K6:M6"/>
    <mergeCell ref="H6:J6"/>
    <mergeCell ref="A6:A7"/>
    <mergeCell ref="B6:D6"/>
    <mergeCell ref="E6:G6"/>
  </mergeCells>
  <phoneticPr fontId="0" type="noConversion"/>
  <pageMargins left="0.75" right="0.75" top="1" bottom="1" header="0.5" footer="0.5"/>
  <pageSetup scale="43" orientation="portrait" r:id="rId1"/>
  <headerFooter alignWithMargins="0">
    <oddFooter>&amp;C&amp;14B-&amp;P-4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2">
    <pageSetUpPr fitToPage="1"/>
  </sheetPr>
  <dimension ref="A1:AA198"/>
  <sheetViews>
    <sheetView zoomScaleNormal="100" workbookViewId="0"/>
  </sheetViews>
  <sheetFormatPr defaultRowHeight="12.75"/>
  <cols>
    <col min="1" max="1" width="10.5703125" style="18" customWidth="1"/>
    <col min="2" max="2" width="8.28515625" style="40" customWidth="1"/>
    <col min="3" max="3" width="11.7109375" style="40" customWidth="1"/>
    <col min="4" max="4" width="12.7109375" style="40" customWidth="1"/>
    <col min="5" max="5" width="8.5703125" style="40" customWidth="1"/>
    <col min="6" max="6" width="11.7109375" style="40" customWidth="1"/>
    <col min="7" max="7" width="12.7109375" style="40" customWidth="1"/>
    <col min="8" max="8" width="8.85546875" style="40" customWidth="1"/>
    <col min="9" max="9" width="8.5703125" style="40" customWidth="1"/>
    <col min="10" max="10" width="12.7109375" style="40" customWidth="1"/>
    <col min="11" max="11" width="8.42578125" style="40" customWidth="1"/>
    <col min="12" max="12" width="9" style="40" customWidth="1"/>
    <col min="13" max="13" width="12.28515625" style="40" customWidth="1"/>
    <col min="14" max="14" width="8.5703125" style="40" customWidth="1"/>
    <col min="15" max="15" width="9.5703125" style="40" customWidth="1"/>
    <col min="16" max="16" width="12.85546875" style="40" customWidth="1"/>
    <col min="17" max="18" width="9.140625" style="18"/>
    <col min="19" max="19" width="13.28515625" style="18" customWidth="1"/>
    <col min="20" max="20" width="9.140625" style="18"/>
    <col min="21" max="21" width="14" style="18" customWidth="1"/>
    <col min="22" max="22" width="11.7109375" style="18" customWidth="1"/>
    <col min="23" max="16384" width="9.140625" style="18"/>
  </cols>
  <sheetData>
    <row r="1" spans="1:17" ht="26.25">
      <c r="A1" s="53" t="s">
        <v>103</v>
      </c>
    </row>
    <row r="2" spans="1:17" ht="18">
      <c r="A2" s="13" t="s">
        <v>77</v>
      </c>
      <c r="B2" s="25"/>
      <c r="C2" s="25"/>
      <c r="D2" s="25"/>
      <c r="E2" s="25"/>
      <c r="F2" s="25"/>
      <c r="G2" s="25"/>
      <c r="H2" s="25"/>
      <c r="I2" s="25"/>
      <c r="J2" s="25"/>
      <c r="K2" s="25"/>
      <c r="L2" s="25"/>
      <c r="M2" s="25"/>
      <c r="N2" s="25"/>
      <c r="O2" s="25"/>
      <c r="P2" s="25"/>
    </row>
    <row r="3" spans="1:17" ht="14.25">
      <c r="A3" s="20"/>
      <c r="B3" s="25"/>
      <c r="C3" s="25"/>
      <c r="D3" s="25"/>
      <c r="E3" s="25"/>
      <c r="F3" s="25"/>
      <c r="G3" s="25"/>
      <c r="H3" s="25"/>
      <c r="I3" s="25"/>
      <c r="J3" s="25"/>
      <c r="K3" s="25"/>
      <c r="L3" s="25"/>
      <c r="M3" s="25"/>
      <c r="N3" s="25"/>
      <c r="O3" s="25"/>
      <c r="P3" s="25"/>
    </row>
    <row r="4" spans="1:17" ht="17.25" customHeight="1">
      <c r="A4" s="359" t="s">
        <v>83</v>
      </c>
      <c r="B4" s="359"/>
      <c r="C4" s="359"/>
      <c r="D4" s="359"/>
      <c r="E4" s="359"/>
      <c r="F4" s="359"/>
      <c r="G4" s="359"/>
      <c r="H4" s="359"/>
      <c r="I4" s="359"/>
      <c r="J4" s="359"/>
      <c r="K4" s="359"/>
      <c r="L4" s="359"/>
      <c r="M4" s="359"/>
      <c r="N4" s="359"/>
      <c r="O4" s="359"/>
      <c r="P4" s="359"/>
      <c r="Q4" s="359"/>
    </row>
    <row r="5" spans="1:17" ht="17.25" customHeight="1">
      <c r="A5" s="359"/>
      <c r="B5" s="359"/>
      <c r="C5" s="359"/>
      <c r="D5" s="359"/>
      <c r="E5" s="359"/>
      <c r="F5" s="359"/>
      <c r="G5" s="359"/>
      <c r="H5" s="359"/>
      <c r="I5" s="359"/>
      <c r="J5" s="359"/>
      <c r="K5" s="359"/>
      <c r="L5" s="359"/>
      <c r="M5" s="359"/>
      <c r="N5" s="359"/>
      <c r="O5" s="359"/>
      <c r="P5" s="359"/>
      <c r="Q5" s="359"/>
    </row>
    <row r="6" spans="1:17" ht="17.25" customHeight="1">
      <c r="A6" s="359"/>
      <c r="B6" s="359"/>
      <c r="C6" s="359"/>
      <c r="D6" s="359"/>
      <c r="E6" s="359"/>
      <c r="F6" s="359"/>
      <c r="G6" s="359"/>
      <c r="H6" s="359"/>
      <c r="I6" s="359"/>
      <c r="J6" s="359"/>
      <c r="K6" s="359"/>
      <c r="L6" s="359"/>
      <c r="M6" s="359"/>
      <c r="N6" s="359"/>
      <c r="O6" s="359"/>
      <c r="P6" s="359"/>
      <c r="Q6" s="359"/>
    </row>
    <row r="7" spans="1:17" ht="13.5" customHeight="1">
      <c r="A7" s="359"/>
      <c r="B7" s="359"/>
      <c r="C7" s="359"/>
      <c r="D7" s="359"/>
      <c r="E7" s="359"/>
      <c r="F7" s="359"/>
      <c r="G7" s="359"/>
      <c r="H7" s="359"/>
      <c r="I7" s="359"/>
      <c r="J7" s="359"/>
      <c r="K7" s="359"/>
      <c r="L7" s="359"/>
      <c r="M7" s="359"/>
      <c r="N7" s="359"/>
      <c r="O7" s="359"/>
      <c r="P7" s="359"/>
      <c r="Q7" s="359"/>
    </row>
    <row r="8" spans="1:17" ht="15" thickBot="1">
      <c r="A8" s="14"/>
      <c r="B8" s="111"/>
      <c r="C8" s="111"/>
      <c r="D8" s="111"/>
      <c r="E8" s="25"/>
      <c r="F8" s="25"/>
      <c r="G8" s="25"/>
      <c r="H8" s="25"/>
      <c r="I8" s="25"/>
      <c r="J8" s="25"/>
      <c r="K8" s="25"/>
      <c r="L8" s="25"/>
      <c r="M8" s="25"/>
      <c r="N8" s="25"/>
      <c r="O8" s="25"/>
      <c r="P8" s="25"/>
    </row>
    <row r="9" spans="1:17" ht="13.5" customHeight="1" thickBot="1">
      <c r="A9" s="364" t="s">
        <v>6</v>
      </c>
      <c r="B9" s="384" t="s">
        <v>10</v>
      </c>
      <c r="C9" s="385"/>
      <c r="D9" s="386"/>
      <c r="E9" s="384" t="s">
        <v>32</v>
      </c>
      <c r="F9" s="385"/>
      <c r="G9" s="386"/>
      <c r="H9" s="384" t="s">
        <v>29</v>
      </c>
      <c r="I9" s="385"/>
      <c r="J9" s="386"/>
      <c r="K9" s="384" t="s">
        <v>33</v>
      </c>
      <c r="L9" s="385"/>
      <c r="M9" s="386"/>
      <c r="N9" s="384" t="s">
        <v>5</v>
      </c>
      <c r="O9" s="385"/>
      <c r="P9" s="386"/>
    </row>
    <row r="10" spans="1:17" ht="41.25" customHeight="1" thickBot="1">
      <c r="A10" s="365"/>
      <c r="B10" s="56" t="s">
        <v>0</v>
      </c>
      <c r="C10" s="57" t="s">
        <v>52</v>
      </c>
      <c r="D10" s="58" t="s">
        <v>58</v>
      </c>
      <c r="E10" s="56" t="s">
        <v>0</v>
      </c>
      <c r="F10" s="57" t="s">
        <v>52</v>
      </c>
      <c r="G10" s="58" t="s">
        <v>58</v>
      </c>
      <c r="H10" s="56" t="s">
        <v>0</v>
      </c>
      <c r="I10" s="57" t="s">
        <v>52</v>
      </c>
      <c r="J10" s="58" t="s">
        <v>58</v>
      </c>
      <c r="K10" s="56" t="s">
        <v>0</v>
      </c>
      <c r="L10" s="57" t="s">
        <v>52</v>
      </c>
      <c r="M10" s="58" t="s">
        <v>58</v>
      </c>
      <c r="N10" s="82" t="s">
        <v>0</v>
      </c>
      <c r="O10" s="108" t="s">
        <v>52</v>
      </c>
      <c r="P10" s="83" t="s">
        <v>58</v>
      </c>
    </row>
    <row r="11" spans="1:17">
      <c r="A11" s="130">
        <v>2004</v>
      </c>
      <c r="B11" s="54">
        <v>0</v>
      </c>
      <c r="C11" s="80">
        <v>173083</v>
      </c>
      <c r="D11" s="21">
        <f t="shared" ref="D11:D26" si="0">IF(C11=0, "NA", B11/C11)</f>
        <v>0</v>
      </c>
      <c r="E11" s="54"/>
      <c r="F11" s="80"/>
      <c r="G11" s="21"/>
      <c r="H11" s="54">
        <v>0</v>
      </c>
      <c r="I11" s="80">
        <v>141</v>
      </c>
      <c r="J11" s="21">
        <f t="shared" ref="J11:J25" si="1">IF(I11=0, "NA", H11/I11)</f>
        <v>0</v>
      </c>
      <c r="K11" s="54"/>
      <c r="L11" s="80"/>
      <c r="M11" s="21"/>
      <c r="N11" s="54">
        <f>SUM(K11,H11,E11,B11)</f>
        <v>0</v>
      </c>
      <c r="O11" s="80">
        <f>SUM(L11,I11,F11,C11)</f>
        <v>173224</v>
      </c>
      <c r="P11" s="21">
        <f t="shared" ref="P11:P26" si="2">IF(O11=0, "NA", N11/O11)</f>
        <v>0</v>
      </c>
    </row>
    <row r="12" spans="1:17">
      <c r="A12" s="130">
        <v>2005</v>
      </c>
      <c r="B12" s="55">
        <v>0</v>
      </c>
      <c r="C12" s="79">
        <v>198036</v>
      </c>
      <c r="D12" s="15">
        <f t="shared" si="0"/>
        <v>0</v>
      </c>
      <c r="E12" s="55"/>
      <c r="F12" s="79"/>
      <c r="G12" s="15"/>
      <c r="H12" s="55">
        <v>0</v>
      </c>
      <c r="I12" s="79">
        <v>268</v>
      </c>
      <c r="J12" s="15">
        <f t="shared" si="1"/>
        <v>0</v>
      </c>
      <c r="K12" s="55"/>
      <c r="L12" s="79"/>
      <c r="M12" s="15"/>
      <c r="N12" s="55">
        <f t="shared" ref="N12:O26" si="3">SUM(K12,H12,E12,B12)</f>
        <v>0</v>
      </c>
      <c r="O12" s="79">
        <f t="shared" si="3"/>
        <v>198304</v>
      </c>
      <c r="P12" s="15">
        <f t="shared" si="2"/>
        <v>0</v>
      </c>
    </row>
    <row r="13" spans="1:17">
      <c r="A13" s="130">
        <v>2006</v>
      </c>
      <c r="B13" s="55">
        <v>0</v>
      </c>
      <c r="C13" s="79">
        <v>202872</v>
      </c>
      <c r="D13" s="15">
        <f t="shared" si="0"/>
        <v>0</v>
      </c>
      <c r="E13" s="55"/>
      <c r="F13" s="79"/>
      <c r="G13" s="15"/>
      <c r="H13" s="55">
        <v>0</v>
      </c>
      <c r="I13" s="79">
        <v>262</v>
      </c>
      <c r="J13" s="15">
        <f t="shared" si="1"/>
        <v>0</v>
      </c>
      <c r="K13" s="55"/>
      <c r="L13" s="79"/>
      <c r="M13" s="15"/>
      <c r="N13" s="55">
        <f t="shared" si="3"/>
        <v>0</v>
      </c>
      <c r="O13" s="79">
        <f t="shared" si="3"/>
        <v>203134</v>
      </c>
      <c r="P13" s="15">
        <f t="shared" si="2"/>
        <v>0</v>
      </c>
    </row>
    <row r="14" spans="1:17">
      <c r="A14" s="130">
        <v>2007</v>
      </c>
      <c r="B14" s="55">
        <v>0</v>
      </c>
      <c r="C14" s="79">
        <v>227283</v>
      </c>
      <c r="D14" s="15">
        <f t="shared" si="0"/>
        <v>0</v>
      </c>
      <c r="E14" s="55"/>
      <c r="F14" s="79"/>
      <c r="G14" s="15"/>
      <c r="H14" s="55">
        <v>0</v>
      </c>
      <c r="I14" s="79">
        <v>104</v>
      </c>
      <c r="J14" s="15">
        <f t="shared" si="1"/>
        <v>0</v>
      </c>
      <c r="K14" s="55">
        <v>0</v>
      </c>
      <c r="L14" s="79">
        <v>2101</v>
      </c>
      <c r="M14" s="15">
        <f t="shared" ref="M14:M26" si="4">IF(L14=0, "NA", K14/L14)</f>
        <v>0</v>
      </c>
      <c r="N14" s="55">
        <f t="shared" si="3"/>
        <v>0</v>
      </c>
      <c r="O14" s="79">
        <f t="shared" si="3"/>
        <v>229488</v>
      </c>
      <c r="P14" s="15">
        <f t="shared" si="2"/>
        <v>0</v>
      </c>
    </row>
    <row r="15" spans="1:17">
      <c r="A15" s="130">
        <v>2008</v>
      </c>
      <c r="B15" s="55">
        <v>0</v>
      </c>
      <c r="C15" s="79">
        <v>230259</v>
      </c>
      <c r="D15" s="15">
        <f t="shared" si="0"/>
        <v>0</v>
      </c>
      <c r="E15" s="55">
        <v>0</v>
      </c>
      <c r="F15" s="79">
        <v>9073</v>
      </c>
      <c r="G15" s="15">
        <f t="shared" ref="G15:G26" si="5">IF(F15=0, "NA", E15/F15)</f>
        <v>0</v>
      </c>
      <c r="H15" s="55">
        <v>0</v>
      </c>
      <c r="I15" s="79">
        <v>113</v>
      </c>
      <c r="J15" s="15">
        <f t="shared" si="1"/>
        <v>0</v>
      </c>
      <c r="K15" s="55">
        <v>0</v>
      </c>
      <c r="L15" s="79">
        <v>2431</v>
      </c>
      <c r="M15" s="15">
        <f t="shared" si="4"/>
        <v>0</v>
      </c>
      <c r="N15" s="55">
        <f t="shared" si="3"/>
        <v>0</v>
      </c>
      <c r="O15" s="79">
        <f t="shared" si="3"/>
        <v>241876</v>
      </c>
      <c r="P15" s="15">
        <f t="shared" si="2"/>
        <v>0</v>
      </c>
    </row>
    <row r="16" spans="1:17">
      <c r="A16" s="130">
        <v>2009</v>
      </c>
      <c r="B16" s="55">
        <v>0</v>
      </c>
      <c r="C16" s="79">
        <v>184965</v>
      </c>
      <c r="D16" s="15">
        <f t="shared" si="0"/>
        <v>0</v>
      </c>
      <c r="E16" s="55">
        <v>0</v>
      </c>
      <c r="F16" s="79">
        <v>6249</v>
      </c>
      <c r="G16" s="15">
        <f t="shared" si="5"/>
        <v>0</v>
      </c>
      <c r="H16" s="55">
        <v>0</v>
      </c>
      <c r="I16" s="79">
        <v>236</v>
      </c>
      <c r="J16" s="15">
        <f t="shared" si="1"/>
        <v>0</v>
      </c>
      <c r="K16" s="55">
        <v>0</v>
      </c>
      <c r="L16" s="79">
        <v>929</v>
      </c>
      <c r="M16" s="15">
        <f t="shared" si="4"/>
        <v>0</v>
      </c>
      <c r="N16" s="55">
        <f t="shared" si="3"/>
        <v>0</v>
      </c>
      <c r="O16" s="79">
        <f t="shared" si="3"/>
        <v>192379</v>
      </c>
      <c r="P16" s="15">
        <f t="shared" si="2"/>
        <v>0</v>
      </c>
    </row>
    <row r="17" spans="1:23">
      <c r="A17" s="130">
        <v>2010</v>
      </c>
      <c r="B17" s="55">
        <v>0</v>
      </c>
      <c r="C17" s="79">
        <v>236432</v>
      </c>
      <c r="D17" s="15">
        <f t="shared" si="0"/>
        <v>0</v>
      </c>
      <c r="E17" s="55">
        <v>0</v>
      </c>
      <c r="F17" s="79">
        <v>5997</v>
      </c>
      <c r="G17" s="15">
        <f t="shared" si="5"/>
        <v>0</v>
      </c>
      <c r="H17" s="55">
        <v>0</v>
      </c>
      <c r="I17" s="79">
        <v>429</v>
      </c>
      <c r="J17" s="15">
        <f t="shared" si="1"/>
        <v>0</v>
      </c>
      <c r="K17" s="55">
        <v>0</v>
      </c>
      <c r="L17" s="79">
        <v>881</v>
      </c>
      <c r="M17" s="15">
        <f t="shared" si="4"/>
        <v>0</v>
      </c>
      <c r="N17" s="55">
        <f t="shared" si="3"/>
        <v>0</v>
      </c>
      <c r="O17" s="79">
        <f t="shared" si="3"/>
        <v>243739</v>
      </c>
      <c r="P17" s="15">
        <f t="shared" si="2"/>
        <v>0</v>
      </c>
    </row>
    <row r="18" spans="1:23">
      <c r="A18" s="130">
        <v>2011</v>
      </c>
      <c r="B18" s="55">
        <v>0</v>
      </c>
      <c r="C18" s="79">
        <v>258522</v>
      </c>
      <c r="D18" s="15">
        <f t="shared" si="0"/>
        <v>0</v>
      </c>
      <c r="E18" s="55">
        <v>0</v>
      </c>
      <c r="F18" s="79">
        <v>9763</v>
      </c>
      <c r="G18" s="15">
        <f t="shared" si="5"/>
        <v>0</v>
      </c>
      <c r="H18" s="55">
        <v>0</v>
      </c>
      <c r="I18" s="79">
        <v>803</v>
      </c>
      <c r="J18" s="15">
        <f t="shared" si="1"/>
        <v>0</v>
      </c>
      <c r="K18" s="55">
        <v>0</v>
      </c>
      <c r="L18" s="79">
        <v>2700</v>
      </c>
      <c r="M18" s="15">
        <f t="shared" si="4"/>
        <v>0</v>
      </c>
      <c r="N18" s="55">
        <f t="shared" si="3"/>
        <v>0</v>
      </c>
      <c r="O18" s="79">
        <f t="shared" si="3"/>
        <v>271788</v>
      </c>
      <c r="P18" s="15">
        <f t="shared" si="2"/>
        <v>0</v>
      </c>
    </row>
    <row r="19" spans="1:23">
      <c r="A19" s="130">
        <v>2012</v>
      </c>
      <c r="B19" s="55">
        <v>0</v>
      </c>
      <c r="C19" s="79">
        <v>280561</v>
      </c>
      <c r="D19" s="15">
        <f t="shared" si="0"/>
        <v>0</v>
      </c>
      <c r="E19" s="55">
        <v>0</v>
      </c>
      <c r="F19" s="79">
        <v>10048</v>
      </c>
      <c r="G19" s="15">
        <f t="shared" si="5"/>
        <v>0</v>
      </c>
      <c r="H19" s="55">
        <v>0</v>
      </c>
      <c r="I19" s="79">
        <v>1007</v>
      </c>
      <c r="J19" s="15">
        <f t="shared" si="1"/>
        <v>0</v>
      </c>
      <c r="K19" s="55">
        <v>0</v>
      </c>
      <c r="L19" s="79">
        <v>2461</v>
      </c>
      <c r="M19" s="15">
        <f t="shared" si="4"/>
        <v>0</v>
      </c>
      <c r="N19" s="55">
        <f t="shared" si="3"/>
        <v>0</v>
      </c>
      <c r="O19" s="79">
        <f t="shared" si="3"/>
        <v>294077</v>
      </c>
      <c r="P19" s="15">
        <f t="shared" si="2"/>
        <v>0</v>
      </c>
    </row>
    <row r="20" spans="1:23">
      <c r="A20" s="130">
        <v>2013</v>
      </c>
      <c r="B20" s="55">
        <v>0</v>
      </c>
      <c r="C20" s="79">
        <v>310289</v>
      </c>
      <c r="D20" s="15">
        <f t="shared" si="0"/>
        <v>0</v>
      </c>
      <c r="E20" s="55">
        <v>0</v>
      </c>
      <c r="F20" s="79">
        <v>9247</v>
      </c>
      <c r="G20" s="15">
        <f t="shared" si="5"/>
        <v>0</v>
      </c>
      <c r="H20" s="55">
        <v>0</v>
      </c>
      <c r="I20" s="79">
        <v>1072</v>
      </c>
      <c r="J20" s="15">
        <f t="shared" si="1"/>
        <v>0</v>
      </c>
      <c r="K20" s="55">
        <v>0</v>
      </c>
      <c r="L20" s="79">
        <v>2094</v>
      </c>
      <c r="M20" s="15">
        <f t="shared" si="4"/>
        <v>0</v>
      </c>
      <c r="N20" s="55">
        <f t="shared" si="3"/>
        <v>0</v>
      </c>
      <c r="O20" s="79">
        <f t="shared" si="3"/>
        <v>322702</v>
      </c>
      <c r="P20" s="15">
        <f t="shared" si="2"/>
        <v>0</v>
      </c>
    </row>
    <row r="21" spans="1:23">
      <c r="A21" s="130">
        <v>2014</v>
      </c>
      <c r="B21" s="55">
        <v>0</v>
      </c>
      <c r="C21" s="79">
        <v>327112</v>
      </c>
      <c r="D21" s="15">
        <f t="shared" si="0"/>
        <v>0</v>
      </c>
      <c r="E21" s="55">
        <v>0</v>
      </c>
      <c r="F21" s="79">
        <v>10699</v>
      </c>
      <c r="G21" s="15">
        <f t="shared" si="5"/>
        <v>0</v>
      </c>
      <c r="H21" s="55">
        <v>0</v>
      </c>
      <c r="I21" s="79">
        <v>2757</v>
      </c>
      <c r="J21" s="15">
        <f t="shared" si="1"/>
        <v>0</v>
      </c>
      <c r="K21" s="55">
        <v>0</v>
      </c>
      <c r="L21" s="79">
        <v>2166</v>
      </c>
      <c r="M21" s="15">
        <f t="shared" si="4"/>
        <v>0</v>
      </c>
      <c r="N21" s="55">
        <f t="shared" si="3"/>
        <v>0</v>
      </c>
      <c r="O21" s="79">
        <f t="shared" si="3"/>
        <v>342734</v>
      </c>
      <c r="P21" s="15">
        <f t="shared" si="2"/>
        <v>0</v>
      </c>
    </row>
    <row r="22" spans="1:23">
      <c r="A22" s="130">
        <v>2015</v>
      </c>
      <c r="B22" s="55">
        <v>0</v>
      </c>
      <c r="C22" s="79">
        <v>374167</v>
      </c>
      <c r="D22" s="15">
        <f t="shared" si="0"/>
        <v>0</v>
      </c>
      <c r="E22" s="55">
        <v>0</v>
      </c>
      <c r="F22" s="79">
        <v>16210</v>
      </c>
      <c r="G22" s="15">
        <f t="shared" si="5"/>
        <v>0</v>
      </c>
      <c r="H22" s="55">
        <v>0</v>
      </c>
      <c r="I22" s="79">
        <v>2726</v>
      </c>
      <c r="J22" s="15">
        <f t="shared" si="1"/>
        <v>0</v>
      </c>
      <c r="K22" s="55">
        <v>0</v>
      </c>
      <c r="L22" s="79">
        <v>4157</v>
      </c>
      <c r="M22" s="15">
        <f t="shared" si="4"/>
        <v>0</v>
      </c>
      <c r="N22" s="55">
        <f t="shared" si="3"/>
        <v>0</v>
      </c>
      <c r="O22" s="79">
        <f t="shared" si="3"/>
        <v>397260</v>
      </c>
      <c r="P22" s="15">
        <f t="shared" si="2"/>
        <v>0</v>
      </c>
    </row>
    <row r="23" spans="1:23">
      <c r="A23" s="130">
        <v>2016</v>
      </c>
      <c r="B23" s="55">
        <v>0</v>
      </c>
      <c r="C23" s="79">
        <v>360483</v>
      </c>
      <c r="D23" s="15">
        <f t="shared" si="0"/>
        <v>0</v>
      </c>
      <c r="E23" s="55">
        <v>0</v>
      </c>
      <c r="F23" s="79">
        <v>13551</v>
      </c>
      <c r="G23" s="15">
        <f t="shared" si="5"/>
        <v>0</v>
      </c>
      <c r="H23" s="55">
        <v>0</v>
      </c>
      <c r="I23" s="79">
        <v>1168</v>
      </c>
      <c r="J23" s="15">
        <f t="shared" si="1"/>
        <v>0</v>
      </c>
      <c r="K23" s="55">
        <v>0</v>
      </c>
      <c r="L23" s="79">
        <v>3701</v>
      </c>
      <c r="M23" s="15">
        <f t="shared" si="4"/>
        <v>0</v>
      </c>
      <c r="N23" s="55">
        <f t="shared" si="3"/>
        <v>0</v>
      </c>
      <c r="O23" s="79">
        <f t="shared" si="3"/>
        <v>378903</v>
      </c>
      <c r="P23" s="15">
        <f t="shared" si="2"/>
        <v>0</v>
      </c>
    </row>
    <row r="24" spans="1:23">
      <c r="A24" s="130">
        <v>2017</v>
      </c>
      <c r="B24" s="55">
        <v>0</v>
      </c>
      <c r="C24" s="79">
        <v>337180</v>
      </c>
      <c r="D24" s="15">
        <f t="shared" si="0"/>
        <v>0</v>
      </c>
      <c r="E24" s="55">
        <v>0</v>
      </c>
      <c r="F24" s="79">
        <v>9920</v>
      </c>
      <c r="G24" s="15">
        <f t="shared" si="5"/>
        <v>0</v>
      </c>
      <c r="H24" s="55">
        <v>0</v>
      </c>
      <c r="I24" s="79">
        <v>593</v>
      </c>
      <c r="J24" s="15">
        <f t="shared" si="1"/>
        <v>0</v>
      </c>
      <c r="K24" s="55">
        <v>0</v>
      </c>
      <c r="L24" s="79">
        <v>2128</v>
      </c>
      <c r="M24" s="15">
        <f t="shared" si="4"/>
        <v>0</v>
      </c>
      <c r="N24" s="55">
        <f t="shared" si="3"/>
        <v>0</v>
      </c>
      <c r="O24" s="79">
        <f t="shared" si="3"/>
        <v>349821</v>
      </c>
      <c r="P24" s="15">
        <f t="shared" si="2"/>
        <v>0</v>
      </c>
    </row>
    <row r="25" spans="1:23">
      <c r="A25" s="130">
        <v>2018</v>
      </c>
      <c r="B25" s="55">
        <v>0</v>
      </c>
      <c r="C25" s="79">
        <v>53987</v>
      </c>
      <c r="D25" s="15">
        <f t="shared" si="0"/>
        <v>0</v>
      </c>
      <c r="E25" s="55">
        <v>0</v>
      </c>
      <c r="F25" s="79">
        <v>872</v>
      </c>
      <c r="G25" s="15">
        <f t="shared" si="5"/>
        <v>0</v>
      </c>
      <c r="H25" s="55">
        <v>0</v>
      </c>
      <c r="I25" s="79">
        <v>94</v>
      </c>
      <c r="J25" s="15">
        <f t="shared" si="1"/>
        <v>0</v>
      </c>
      <c r="K25" s="55">
        <v>0</v>
      </c>
      <c r="L25" s="79">
        <v>244</v>
      </c>
      <c r="M25" s="15">
        <f t="shared" si="4"/>
        <v>0</v>
      </c>
      <c r="N25" s="55">
        <f t="shared" si="3"/>
        <v>0</v>
      </c>
      <c r="O25" s="79">
        <f t="shared" si="3"/>
        <v>55197</v>
      </c>
      <c r="P25" s="15">
        <f t="shared" si="2"/>
        <v>0</v>
      </c>
    </row>
    <row r="26" spans="1:23" ht="13.5" thickBot="1">
      <c r="A26" s="130">
        <v>2019</v>
      </c>
      <c r="B26" s="55">
        <v>0</v>
      </c>
      <c r="C26" s="81">
        <v>381</v>
      </c>
      <c r="D26" s="22">
        <f t="shared" si="0"/>
        <v>0</v>
      </c>
      <c r="E26" s="55">
        <v>0</v>
      </c>
      <c r="F26" s="81">
        <v>17</v>
      </c>
      <c r="G26" s="22">
        <f t="shared" si="5"/>
        <v>0</v>
      </c>
      <c r="H26" s="70"/>
      <c r="I26" s="81"/>
      <c r="J26" s="22"/>
      <c r="K26" s="55">
        <v>0</v>
      </c>
      <c r="L26" s="81">
        <v>12</v>
      </c>
      <c r="M26" s="22">
        <f t="shared" si="4"/>
        <v>0</v>
      </c>
      <c r="N26" s="70">
        <f t="shared" si="3"/>
        <v>0</v>
      </c>
      <c r="O26" s="81">
        <f t="shared" si="3"/>
        <v>410</v>
      </c>
      <c r="P26" s="22">
        <f t="shared" si="2"/>
        <v>0</v>
      </c>
    </row>
    <row r="27" spans="1:23" ht="13.5" thickBot="1">
      <c r="A27" s="16" t="s">
        <v>5</v>
      </c>
      <c r="B27" s="32">
        <f>SUM(B11:B26)</f>
        <v>0</v>
      </c>
      <c r="C27" s="34">
        <f>SUM(C11:C26)</f>
        <v>3755612</v>
      </c>
      <c r="D27" s="109">
        <f>B27/C27</f>
        <v>0</v>
      </c>
      <c r="E27" s="32">
        <f>SUM(E11:E26)</f>
        <v>0</v>
      </c>
      <c r="F27" s="34">
        <f>SUM(F11:F26)</f>
        <v>101646</v>
      </c>
      <c r="G27" s="109">
        <f>E27/F27</f>
        <v>0</v>
      </c>
      <c r="H27" s="32">
        <f>SUM(H11:H26)</f>
        <v>0</v>
      </c>
      <c r="I27" s="34">
        <f>SUM(I11:I26)</f>
        <v>11773</v>
      </c>
      <c r="J27" s="109">
        <f>H27/I27</f>
        <v>0</v>
      </c>
      <c r="K27" s="32">
        <f>SUM(K11:K26)</f>
        <v>0</v>
      </c>
      <c r="L27" s="34">
        <f>SUM(L11:L26)</f>
        <v>26005</v>
      </c>
      <c r="M27" s="109">
        <f>K27/L27</f>
        <v>0</v>
      </c>
      <c r="N27" s="262">
        <f>SUM(N11:N26)</f>
        <v>0</v>
      </c>
      <c r="O27" s="263">
        <f>SUM(O11:O26)</f>
        <v>3895036</v>
      </c>
      <c r="P27" s="313">
        <f>N27/O27</f>
        <v>0</v>
      </c>
      <c r="R27" s="96"/>
    </row>
    <row r="28" spans="1:23">
      <c r="A28" s="203"/>
      <c r="B28" s="149"/>
      <c r="C28" s="149"/>
      <c r="D28" s="314"/>
      <c r="E28" s="149"/>
      <c r="F28" s="149"/>
      <c r="G28" s="314"/>
      <c r="H28" s="149"/>
      <c r="I28" s="149"/>
      <c r="J28" s="314"/>
      <c r="K28" s="149"/>
      <c r="L28" s="149"/>
      <c r="M28" s="314"/>
      <c r="N28" s="149"/>
      <c r="O28" s="149"/>
      <c r="P28" s="314"/>
      <c r="R28" s="96"/>
    </row>
    <row r="29" spans="1:23">
      <c r="P29" s="63"/>
      <c r="Q29" s="63"/>
      <c r="R29" s="63"/>
    </row>
    <row r="30" spans="1:23" ht="13.5" customHeight="1">
      <c r="A30" s="39"/>
      <c r="G30" s="122"/>
      <c r="P30" s="63"/>
      <c r="Q30" s="63"/>
      <c r="R30" s="63"/>
      <c r="S30" s="311"/>
      <c r="T30" s="311"/>
      <c r="U30" s="311"/>
      <c r="V30" s="312"/>
      <c r="W30" s="312"/>
    </row>
    <row r="31" spans="1:23">
      <c r="P31" s="63"/>
      <c r="Q31" s="63"/>
      <c r="R31" s="63"/>
      <c r="S31" s="63"/>
      <c r="T31" s="63"/>
      <c r="U31" s="63"/>
      <c r="V31" s="63"/>
      <c r="W31" s="63"/>
    </row>
    <row r="32" spans="1:23">
      <c r="P32" s="18"/>
    </row>
    <row r="33" spans="16:22">
      <c r="P33" s="18"/>
    </row>
    <row r="34" spans="16:22">
      <c r="P34" s="18"/>
      <c r="R34" s="310" t="s">
        <v>100</v>
      </c>
      <c r="S34" s="310" t="s">
        <v>10</v>
      </c>
      <c r="T34" s="310" t="s">
        <v>32</v>
      </c>
      <c r="U34" s="310" t="s">
        <v>29</v>
      </c>
      <c r="V34" s="310" t="s">
        <v>33</v>
      </c>
    </row>
    <row r="35" spans="16:22">
      <c r="P35" s="18"/>
      <c r="R35" s="311">
        <v>2004</v>
      </c>
      <c r="S35" s="311">
        <v>173083</v>
      </c>
      <c r="T35" s="312"/>
      <c r="U35" s="311">
        <v>141</v>
      </c>
      <c r="V35" s="312"/>
    </row>
    <row r="36" spans="16:22">
      <c r="P36" s="18"/>
      <c r="R36" s="311">
        <v>2005</v>
      </c>
      <c r="S36" s="311">
        <v>198036</v>
      </c>
      <c r="T36" s="312"/>
      <c r="U36" s="311">
        <v>268</v>
      </c>
      <c r="V36" s="312"/>
    </row>
    <row r="37" spans="16:22">
      <c r="P37" s="18"/>
      <c r="R37" s="311">
        <v>2006</v>
      </c>
      <c r="S37" s="311">
        <v>202872</v>
      </c>
      <c r="T37" s="312"/>
      <c r="U37" s="311">
        <v>262</v>
      </c>
      <c r="V37" s="312"/>
    </row>
    <row r="38" spans="16:22">
      <c r="P38" s="18"/>
      <c r="R38" s="311">
        <v>2007</v>
      </c>
      <c r="S38" s="311">
        <v>227283</v>
      </c>
      <c r="T38" s="312"/>
      <c r="U38" s="311">
        <v>104</v>
      </c>
      <c r="V38" s="311">
        <v>2101</v>
      </c>
    </row>
    <row r="39" spans="16:22">
      <c r="P39" s="18"/>
      <c r="R39" s="311">
        <v>2008</v>
      </c>
      <c r="S39" s="311">
        <v>230259</v>
      </c>
      <c r="T39" s="311">
        <v>9073</v>
      </c>
      <c r="U39" s="311">
        <v>113</v>
      </c>
      <c r="V39" s="311">
        <v>2431</v>
      </c>
    </row>
    <row r="40" spans="16:22">
      <c r="P40" s="18"/>
      <c r="R40" s="311">
        <v>2009</v>
      </c>
      <c r="S40" s="311">
        <v>184965</v>
      </c>
      <c r="T40" s="311">
        <v>6249</v>
      </c>
      <c r="U40" s="311">
        <v>236</v>
      </c>
      <c r="V40" s="311">
        <v>929</v>
      </c>
    </row>
    <row r="41" spans="16:22">
      <c r="P41" s="18"/>
      <c r="R41" s="311">
        <v>2010</v>
      </c>
      <c r="S41" s="311">
        <v>236432</v>
      </c>
      <c r="T41" s="311">
        <v>5997</v>
      </c>
      <c r="U41" s="311">
        <v>429</v>
      </c>
      <c r="V41" s="311">
        <v>881</v>
      </c>
    </row>
    <row r="42" spans="16:22">
      <c r="P42" s="18"/>
      <c r="R42" s="311">
        <v>2011</v>
      </c>
      <c r="S42" s="311">
        <v>258522</v>
      </c>
      <c r="T42" s="311">
        <v>9763</v>
      </c>
      <c r="U42" s="311">
        <v>803</v>
      </c>
      <c r="V42" s="311">
        <v>2700</v>
      </c>
    </row>
    <row r="43" spans="16:22">
      <c r="P43" s="18"/>
      <c r="R43" s="311">
        <v>2012</v>
      </c>
      <c r="S43" s="311">
        <v>280561</v>
      </c>
      <c r="T43" s="311">
        <v>10048</v>
      </c>
      <c r="U43" s="311">
        <v>1007</v>
      </c>
      <c r="V43" s="311">
        <v>2461</v>
      </c>
    </row>
    <row r="44" spans="16:22">
      <c r="P44" s="18"/>
      <c r="R44" s="311">
        <v>2013</v>
      </c>
      <c r="S44" s="311">
        <v>310289</v>
      </c>
      <c r="T44" s="311">
        <v>9247</v>
      </c>
      <c r="U44" s="311">
        <v>1072</v>
      </c>
      <c r="V44" s="311">
        <v>2094</v>
      </c>
    </row>
    <row r="45" spans="16:22">
      <c r="P45" s="18"/>
      <c r="R45" s="311">
        <v>2014</v>
      </c>
      <c r="S45" s="311">
        <v>327112</v>
      </c>
      <c r="T45" s="311">
        <v>10699</v>
      </c>
      <c r="U45" s="311">
        <v>2757</v>
      </c>
      <c r="V45" s="311">
        <v>2166</v>
      </c>
    </row>
    <row r="46" spans="16:22">
      <c r="P46" s="18"/>
      <c r="R46" s="311">
        <v>2015</v>
      </c>
      <c r="S46" s="311">
        <v>374167</v>
      </c>
      <c r="T46" s="311">
        <v>16210</v>
      </c>
      <c r="U46" s="311">
        <v>2726</v>
      </c>
      <c r="V46" s="311">
        <v>4157</v>
      </c>
    </row>
    <row r="47" spans="16:22">
      <c r="P47" s="18"/>
      <c r="R47" s="311">
        <v>2016</v>
      </c>
      <c r="S47" s="311">
        <v>360483</v>
      </c>
      <c r="T47" s="311">
        <v>13551</v>
      </c>
      <c r="U47" s="311">
        <v>1168</v>
      </c>
      <c r="V47" s="311">
        <v>3701</v>
      </c>
    </row>
    <row r="48" spans="16:22">
      <c r="P48" s="18"/>
      <c r="R48" s="311">
        <v>2017</v>
      </c>
      <c r="S48" s="311">
        <v>337180</v>
      </c>
      <c r="T48" s="311">
        <v>9920</v>
      </c>
      <c r="U48" s="311">
        <v>593</v>
      </c>
      <c r="V48" s="311">
        <v>2128</v>
      </c>
    </row>
    <row r="49" spans="16:27">
      <c r="P49" s="18"/>
      <c r="R49" s="311">
        <v>2018</v>
      </c>
      <c r="S49" s="311">
        <v>53987</v>
      </c>
      <c r="T49" s="311">
        <v>872</v>
      </c>
      <c r="U49" s="311">
        <v>94</v>
      </c>
      <c r="V49" s="311">
        <v>244</v>
      </c>
    </row>
    <row r="50" spans="16:27">
      <c r="P50" s="18"/>
      <c r="R50" s="311">
        <v>2019</v>
      </c>
      <c r="S50" s="311">
        <v>381</v>
      </c>
      <c r="T50" s="311">
        <v>17</v>
      </c>
      <c r="U50" s="312"/>
      <c r="V50" s="311">
        <v>12</v>
      </c>
    </row>
    <row r="51" spans="16:27" ht="13.5" customHeight="1">
      <c r="P51" s="18"/>
    </row>
    <row r="52" spans="16:27">
      <c r="P52" s="18"/>
    </row>
    <row r="53" spans="16:27">
      <c r="P53" s="18"/>
    </row>
    <row r="54" spans="16:27">
      <c r="P54" s="18"/>
    </row>
    <row r="55" spans="16:27">
      <c r="P55" s="18"/>
    </row>
    <row r="56" spans="16:27">
      <c r="P56" s="18"/>
    </row>
    <row r="57" spans="16:27">
      <c r="P57" s="18"/>
    </row>
    <row r="58" spans="16:27">
      <c r="P58" s="18"/>
      <c r="Q58" s="162"/>
      <c r="R58" s="162"/>
      <c r="S58" s="162"/>
      <c r="T58" s="163"/>
      <c r="U58" s="162"/>
      <c r="V58" s="162"/>
      <c r="W58" s="162"/>
      <c r="X58" s="163"/>
      <c r="Y58" s="63"/>
      <c r="Z58" s="63"/>
      <c r="AA58" s="63"/>
    </row>
    <row r="59" spans="16:27">
      <c r="P59" s="18"/>
      <c r="Q59" s="162"/>
      <c r="R59" s="162"/>
      <c r="S59" s="162"/>
      <c r="T59" s="162"/>
      <c r="U59" s="162"/>
      <c r="V59" s="162"/>
      <c r="W59" s="162"/>
      <c r="X59" s="163"/>
      <c r="Y59" s="63"/>
      <c r="Z59" s="63"/>
      <c r="AA59" s="63"/>
    </row>
    <row r="60" spans="16:27">
      <c r="P60" s="18"/>
      <c r="Q60" s="162"/>
      <c r="R60" s="162"/>
      <c r="S60" s="162"/>
      <c r="T60" s="162"/>
      <c r="U60" s="162"/>
      <c r="V60" s="162"/>
      <c r="W60" s="162"/>
      <c r="X60" s="163"/>
      <c r="Y60" s="63"/>
      <c r="Z60" s="63"/>
      <c r="AA60" s="63"/>
    </row>
    <row r="61" spans="16:27">
      <c r="P61" s="18"/>
      <c r="Q61" s="162"/>
      <c r="R61" s="162"/>
      <c r="S61" s="162"/>
      <c r="T61" s="162"/>
      <c r="U61" s="162"/>
      <c r="V61" s="162"/>
      <c r="W61" s="162"/>
      <c r="X61" s="163"/>
      <c r="Y61" s="63"/>
      <c r="Z61" s="63"/>
      <c r="AA61" s="63"/>
    </row>
    <row r="62" spans="16:27">
      <c r="P62" s="18"/>
      <c r="Q62" s="162"/>
      <c r="R62" s="162"/>
      <c r="S62" s="162"/>
      <c r="T62" s="162"/>
      <c r="U62" s="162"/>
      <c r="V62" s="162"/>
      <c r="W62" s="162"/>
      <c r="X62" s="163"/>
      <c r="Y62" s="63"/>
      <c r="Z62" s="63"/>
      <c r="AA62" s="63"/>
    </row>
    <row r="63" spans="16:27">
      <c r="Q63" s="162"/>
      <c r="R63" s="162"/>
      <c r="S63" s="162"/>
      <c r="T63" s="162"/>
      <c r="U63" s="162"/>
      <c r="V63" s="162"/>
      <c r="W63" s="162"/>
      <c r="X63" s="163"/>
      <c r="Y63" s="63"/>
      <c r="Z63" s="63"/>
      <c r="AA63" s="63"/>
    </row>
    <row r="64" spans="16:27">
      <c r="P64" s="18"/>
      <c r="T64" s="63"/>
      <c r="U64" s="63"/>
      <c r="V64" s="63"/>
      <c r="W64" s="63"/>
      <c r="X64" s="63"/>
      <c r="Y64" s="63"/>
      <c r="Z64" s="63"/>
      <c r="AA64" s="63"/>
    </row>
    <row r="65" spans="1:27">
      <c r="P65" s="18"/>
      <c r="T65" s="63"/>
      <c r="U65" s="63"/>
      <c r="V65" s="63"/>
      <c r="W65" s="63"/>
      <c r="X65" s="63"/>
      <c r="Y65" s="63"/>
      <c r="Z65" s="63"/>
      <c r="AA65" s="63"/>
    </row>
    <row r="66" spans="1:27">
      <c r="A66" s="222" t="s">
        <v>116</v>
      </c>
      <c r="P66" s="18"/>
      <c r="T66" s="63"/>
      <c r="U66" s="63"/>
      <c r="V66" s="63"/>
      <c r="W66" s="63"/>
      <c r="X66" s="63"/>
      <c r="Y66" s="63"/>
      <c r="Z66" s="63"/>
      <c r="AA66" s="63"/>
    </row>
    <row r="67" spans="1:27">
      <c r="P67" s="18"/>
      <c r="T67" s="63"/>
      <c r="U67" s="63"/>
      <c r="V67" s="63"/>
      <c r="W67" s="63"/>
      <c r="X67" s="63"/>
      <c r="Y67" s="63"/>
      <c r="Z67" s="63"/>
      <c r="AA67" s="63"/>
    </row>
    <row r="68" spans="1:27">
      <c r="P68" s="18"/>
      <c r="T68" s="63"/>
      <c r="U68" s="63"/>
      <c r="V68" s="63"/>
      <c r="W68" s="63"/>
      <c r="X68" s="63"/>
      <c r="Y68" s="63"/>
      <c r="Z68" s="63"/>
      <c r="AA68" s="63"/>
    </row>
    <row r="69" spans="1:27">
      <c r="P69" s="18"/>
      <c r="T69" s="63"/>
      <c r="U69" s="63"/>
      <c r="V69" s="63"/>
      <c r="W69" s="63"/>
      <c r="X69" s="63"/>
      <c r="Y69" s="63"/>
      <c r="Z69" s="63"/>
      <c r="AA69" s="63"/>
    </row>
    <row r="70" spans="1:27">
      <c r="P70" s="18"/>
      <c r="T70" s="63"/>
      <c r="U70" s="63"/>
      <c r="V70" s="63"/>
      <c r="W70" s="63"/>
      <c r="X70" s="63"/>
      <c r="Y70" s="63"/>
      <c r="Z70" s="63"/>
      <c r="AA70" s="63"/>
    </row>
    <row r="71" spans="1:27">
      <c r="P71" s="18"/>
      <c r="T71" s="63"/>
      <c r="U71" s="63"/>
      <c r="V71" s="63"/>
      <c r="W71" s="63"/>
      <c r="X71" s="63"/>
      <c r="Y71" s="63"/>
      <c r="Z71" s="63"/>
      <c r="AA71" s="63"/>
    </row>
    <row r="72" spans="1:27">
      <c r="P72" s="18"/>
      <c r="T72" s="63"/>
      <c r="U72" s="63"/>
      <c r="V72" s="63"/>
      <c r="W72" s="63"/>
      <c r="X72" s="63"/>
      <c r="Y72" s="63"/>
      <c r="Z72" s="63"/>
      <c r="AA72" s="63"/>
    </row>
    <row r="73" spans="1:27">
      <c r="P73" s="18"/>
      <c r="T73" s="63"/>
      <c r="U73" s="63"/>
      <c r="V73" s="63"/>
      <c r="W73" s="63"/>
      <c r="X73" s="63"/>
      <c r="Y73" s="63"/>
      <c r="Z73" s="63"/>
      <c r="AA73" s="63"/>
    </row>
    <row r="74" spans="1:27">
      <c r="P74" s="18"/>
      <c r="T74" s="63"/>
      <c r="U74" s="63"/>
      <c r="V74" s="63"/>
      <c r="W74" s="63"/>
      <c r="X74" s="63"/>
      <c r="Y74" s="63"/>
      <c r="Z74" s="63"/>
      <c r="AA74" s="63"/>
    </row>
    <row r="75" spans="1:27">
      <c r="P75" s="18"/>
      <c r="T75" s="63"/>
      <c r="U75" s="63"/>
      <c r="V75" s="63"/>
      <c r="W75" s="63"/>
      <c r="X75" s="63"/>
      <c r="Y75" s="63"/>
      <c r="Z75" s="63"/>
      <c r="AA75" s="63"/>
    </row>
    <row r="76" spans="1:27">
      <c r="P76" s="18"/>
      <c r="T76" s="63"/>
      <c r="U76" s="63"/>
      <c r="V76" s="63"/>
      <c r="W76" s="63"/>
      <c r="X76" s="63"/>
      <c r="Y76" s="63"/>
      <c r="Z76" s="63"/>
      <c r="AA76" s="63"/>
    </row>
    <row r="77" spans="1:27">
      <c r="P77" s="18"/>
      <c r="T77" s="63"/>
      <c r="U77" s="63"/>
      <c r="V77" s="63"/>
      <c r="W77" s="63"/>
      <c r="X77" s="63"/>
      <c r="Y77" s="63"/>
      <c r="Z77" s="63"/>
      <c r="AA77" s="63"/>
    </row>
    <row r="78" spans="1:27">
      <c r="P78" s="18"/>
      <c r="T78" s="63"/>
      <c r="U78" s="63"/>
      <c r="V78" s="63"/>
      <c r="W78" s="63"/>
      <c r="X78" s="63"/>
      <c r="Y78" s="63"/>
      <c r="Z78" s="63"/>
      <c r="AA78" s="63"/>
    </row>
    <row r="79" spans="1:27">
      <c r="P79" s="18"/>
      <c r="T79" s="63"/>
      <c r="U79" s="63"/>
      <c r="V79" s="63"/>
      <c r="W79" s="63"/>
      <c r="X79" s="63"/>
      <c r="Y79" s="63"/>
      <c r="Z79" s="63"/>
      <c r="AA79" s="63"/>
    </row>
    <row r="80" spans="1:27">
      <c r="P80" s="18"/>
      <c r="T80" s="63"/>
      <c r="U80" s="63"/>
      <c r="V80" s="63"/>
      <c r="W80" s="63"/>
      <c r="X80" s="63"/>
      <c r="Y80" s="63"/>
      <c r="Z80" s="63"/>
      <c r="AA80" s="63"/>
    </row>
    <row r="81" spans="1:27">
      <c r="P81" s="18"/>
      <c r="T81" s="63"/>
      <c r="U81" s="63"/>
      <c r="V81" s="63"/>
      <c r="W81" s="63"/>
      <c r="X81" s="63"/>
      <c r="Y81" s="63"/>
      <c r="Z81" s="63"/>
      <c r="AA81" s="63"/>
    </row>
    <row r="82" spans="1:27">
      <c r="P82" s="18"/>
      <c r="T82" s="63"/>
      <c r="U82" s="63"/>
      <c r="V82" s="63"/>
      <c r="W82" s="63"/>
      <c r="X82" s="63"/>
      <c r="Y82" s="63"/>
      <c r="Z82" s="63"/>
      <c r="AA82" s="63"/>
    </row>
    <row r="83" spans="1:27">
      <c r="P83" s="18"/>
      <c r="T83" s="63"/>
      <c r="U83" s="63"/>
      <c r="V83" s="63"/>
      <c r="W83" s="63"/>
      <c r="X83" s="63"/>
      <c r="Y83" s="63"/>
      <c r="Z83" s="63"/>
      <c r="AA83" s="63"/>
    </row>
    <row r="84" spans="1:27">
      <c r="P84" s="18"/>
      <c r="T84" s="63"/>
      <c r="U84" s="63"/>
      <c r="V84" s="63"/>
      <c r="W84" s="63"/>
      <c r="X84" s="63"/>
      <c r="Y84" s="63"/>
      <c r="Z84" s="63"/>
      <c r="AA84" s="63"/>
    </row>
    <row r="85" spans="1:27">
      <c r="W85" s="63"/>
      <c r="X85" s="63"/>
    </row>
    <row r="86" spans="1:27">
      <c r="W86" s="63"/>
      <c r="X86" s="63"/>
    </row>
    <row r="87" spans="1:27">
      <c r="W87" s="63"/>
      <c r="X87" s="63"/>
    </row>
    <row r="90" spans="1:27">
      <c r="F90" s="18"/>
      <c r="G90" s="18"/>
      <c r="H90" s="18"/>
      <c r="I90" s="18"/>
      <c r="J90" s="18"/>
      <c r="K90" s="18"/>
      <c r="L90" s="18"/>
      <c r="M90" s="18"/>
      <c r="N90" s="18"/>
      <c r="O90" s="18"/>
      <c r="P90" s="18"/>
    </row>
    <row r="91" spans="1:27">
      <c r="F91" s="18"/>
      <c r="G91" s="18"/>
      <c r="H91" s="18"/>
      <c r="I91" s="18"/>
      <c r="J91" s="18"/>
      <c r="K91" s="18"/>
      <c r="L91" s="18"/>
      <c r="M91" s="18"/>
      <c r="N91" s="18"/>
      <c r="O91" s="18"/>
      <c r="P91" s="18"/>
    </row>
    <row r="92" spans="1:27" ht="13.5" thickBot="1">
      <c r="F92" s="18"/>
      <c r="G92" s="18"/>
      <c r="H92" s="18"/>
      <c r="I92" s="18"/>
      <c r="J92" s="18"/>
      <c r="K92" s="18"/>
      <c r="L92" s="18"/>
      <c r="M92" s="18"/>
      <c r="N92" s="18"/>
      <c r="O92" s="18"/>
      <c r="P92" s="18"/>
    </row>
    <row r="93" spans="1:27" ht="13.5" thickBot="1">
      <c r="A93" s="364" t="s">
        <v>6</v>
      </c>
      <c r="B93" s="384" t="s">
        <v>10</v>
      </c>
      <c r="C93" s="385"/>
      <c r="D93" s="386"/>
      <c r="E93" s="384" t="s">
        <v>30</v>
      </c>
      <c r="F93" s="385"/>
      <c r="G93" s="386"/>
      <c r="H93" s="384" t="s">
        <v>32</v>
      </c>
      <c r="I93" s="385"/>
      <c r="J93" s="386"/>
      <c r="K93" s="384" t="s">
        <v>29</v>
      </c>
      <c r="L93" s="385"/>
      <c r="M93" s="386"/>
      <c r="N93" s="384" t="s">
        <v>31</v>
      </c>
      <c r="O93" s="385"/>
      <c r="P93" s="386"/>
      <c r="Q93" s="384" t="s">
        <v>33</v>
      </c>
      <c r="R93" s="385"/>
      <c r="S93" s="386"/>
      <c r="T93" s="384" t="s">
        <v>5</v>
      </c>
      <c r="U93" s="385"/>
      <c r="V93" s="386"/>
    </row>
    <row r="94" spans="1:27" ht="39" thickBot="1">
      <c r="A94" s="365"/>
      <c r="B94" s="56" t="s">
        <v>0</v>
      </c>
      <c r="C94" s="57" t="s">
        <v>52</v>
      </c>
      <c r="D94" s="58" t="s">
        <v>58</v>
      </c>
      <c r="E94" s="56" t="s">
        <v>0</v>
      </c>
      <c r="F94" s="57" t="s">
        <v>52</v>
      </c>
      <c r="G94" s="58" t="s">
        <v>58</v>
      </c>
      <c r="H94" s="56" t="s">
        <v>0</v>
      </c>
      <c r="I94" s="57" t="s">
        <v>52</v>
      </c>
      <c r="J94" s="58" t="s">
        <v>58</v>
      </c>
      <c r="K94" s="56" t="s">
        <v>0</v>
      </c>
      <c r="L94" s="57" t="s">
        <v>52</v>
      </c>
      <c r="M94" s="58" t="s">
        <v>58</v>
      </c>
      <c r="N94" s="56" t="s">
        <v>0</v>
      </c>
      <c r="O94" s="57" t="s">
        <v>52</v>
      </c>
      <c r="P94" s="58" t="s">
        <v>58</v>
      </c>
      <c r="Q94" s="56" t="s">
        <v>0</v>
      </c>
      <c r="R94" s="57" t="s">
        <v>52</v>
      </c>
      <c r="S94" s="58" t="s">
        <v>58</v>
      </c>
      <c r="T94" s="82" t="s">
        <v>0</v>
      </c>
      <c r="U94" s="108" t="s">
        <v>52</v>
      </c>
      <c r="V94" s="83" t="s">
        <v>58</v>
      </c>
    </row>
    <row r="95" spans="1:27">
      <c r="A95" s="130">
        <v>2003</v>
      </c>
      <c r="B95" s="54">
        <v>9</v>
      </c>
      <c r="C95" s="80">
        <v>86254</v>
      </c>
      <c r="D95" s="21">
        <v>1.0434298699190762E-4</v>
      </c>
      <c r="E95" s="54">
        <v>11</v>
      </c>
      <c r="F95" s="80">
        <v>74335</v>
      </c>
      <c r="G95" s="21">
        <v>1.4797874487119123E-4</v>
      </c>
      <c r="H95" s="54"/>
      <c r="I95" s="80"/>
      <c r="J95" s="21"/>
      <c r="K95" s="54"/>
      <c r="L95" s="80">
        <v>345</v>
      </c>
      <c r="M95" s="21">
        <v>0</v>
      </c>
      <c r="N95" s="54"/>
      <c r="O95" s="80"/>
      <c r="P95" s="21" t="s">
        <v>89</v>
      </c>
      <c r="Q95" s="54"/>
      <c r="R95" s="80"/>
      <c r="S95" s="21"/>
      <c r="T95" s="54">
        <v>20</v>
      </c>
      <c r="U95" s="80">
        <v>160934</v>
      </c>
      <c r="V95" s="21">
        <v>1.2427454732996134E-4</v>
      </c>
    </row>
    <row r="96" spans="1:27">
      <c r="A96" s="130">
        <v>2004</v>
      </c>
      <c r="B96" s="55">
        <v>10</v>
      </c>
      <c r="C96" s="79">
        <v>93890</v>
      </c>
      <c r="D96" s="15">
        <v>1.0650761529449355E-4</v>
      </c>
      <c r="E96" s="55">
        <v>8</v>
      </c>
      <c r="F96" s="79">
        <v>101738</v>
      </c>
      <c r="G96" s="15">
        <v>7.8633352336393477E-5</v>
      </c>
      <c r="H96" s="55"/>
      <c r="I96" s="79"/>
      <c r="J96" s="15"/>
      <c r="K96" s="55"/>
      <c r="L96" s="79">
        <v>162</v>
      </c>
      <c r="M96" s="15">
        <v>0</v>
      </c>
      <c r="N96" s="55"/>
      <c r="O96" s="79">
        <v>4</v>
      </c>
      <c r="P96" s="15">
        <v>0</v>
      </c>
      <c r="Q96" s="55"/>
      <c r="R96" s="79"/>
      <c r="S96" s="15"/>
      <c r="T96" s="55">
        <v>18</v>
      </c>
      <c r="U96" s="79">
        <v>195794</v>
      </c>
      <c r="V96" s="15">
        <v>9.1933358529883451E-5</v>
      </c>
    </row>
    <row r="97" spans="1:22">
      <c r="A97" s="130">
        <v>2005</v>
      </c>
      <c r="B97" s="55">
        <v>6</v>
      </c>
      <c r="C97" s="79">
        <v>109684</v>
      </c>
      <c r="D97" s="15">
        <v>5.470260019692936E-5</v>
      </c>
      <c r="E97" s="55">
        <v>3</v>
      </c>
      <c r="F97" s="79">
        <v>107687</v>
      </c>
      <c r="G97" s="15">
        <v>2.7858515883997138E-5</v>
      </c>
      <c r="H97" s="55"/>
      <c r="I97" s="79"/>
      <c r="J97" s="15"/>
      <c r="K97" s="55"/>
      <c r="L97" s="79">
        <v>272</v>
      </c>
      <c r="M97" s="15">
        <v>0</v>
      </c>
      <c r="N97" s="55"/>
      <c r="O97" s="79">
        <v>31</v>
      </c>
      <c r="P97" s="15">
        <v>0</v>
      </c>
      <c r="Q97" s="55"/>
      <c r="R97" s="79"/>
      <c r="S97" s="15"/>
      <c r="T97" s="55">
        <v>9</v>
      </c>
      <c r="U97" s="79">
        <v>217674</v>
      </c>
      <c r="V97" s="15">
        <v>4.1346233358141072E-5</v>
      </c>
    </row>
    <row r="98" spans="1:22">
      <c r="A98" s="130">
        <v>2006</v>
      </c>
      <c r="B98" s="55">
        <v>12</v>
      </c>
      <c r="C98" s="79">
        <v>110399</v>
      </c>
      <c r="D98" s="15">
        <v>1.0869663674489805E-4</v>
      </c>
      <c r="E98" s="55">
        <v>4</v>
      </c>
      <c r="F98" s="79">
        <v>108098</v>
      </c>
      <c r="G98" s="15">
        <v>3.7003459823493495E-5</v>
      </c>
      <c r="H98" s="55"/>
      <c r="I98" s="79"/>
      <c r="J98" s="15"/>
      <c r="K98" s="55"/>
      <c r="L98" s="79">
        <v>246</v>
      </c>
      <c r="M98" s="15">
        <v>0</v>
      </c>
      <c r="N98" s="55"/>
      <c r="O98" s="79">
        <v>38</v>
      </c>
      <c r="P98" s="15">
        <v>0</v>
      </c>
      <c r="Q98" s="55"/>
      <c r="R98" s="79"/>
      <c r="S98" s="15"/>
      <c r="T98" s="55">
        <v>16</v>
      </c>
      <c r="U98" s="79">
        <v>218781</v>
      </c>
      <c r="V98" s="15">
        <v>7.3132493223817424E-5</v>
      </c>
    </row>
    <row r="99" spans="1:22">
      <c r="A99" s="130">
        <v>2007</v>
      </c>
      <c r="B99" s="55">
        <v>6</v>
      </c>
      <c r="C99" s="79">
        <v>130542</v>
      </c>
      <c r="D99" s="15">
        <v>4.596221905593602E-5</v>
      </c>
      <c r="E99" s="55">
        <v>7</v>
      </c>
      <c r="F99" s="79">
        <v>109126</v>
      </c>
      <c r="G99" s="15">
        <v>6.4146033026043291E-5</v>
      </c>
      <c r="H99" s="55"/>
      <c r="I99" s="79"/>
      <c r="J99" s="15"/>
      <c r="K99" s="55"/>
      <c r="L99" s="79">
        <v>29</v>
      </c>
      <c r="M99" s="15">
        <v>0</v>
      </c>
      <c r="N99" s="55"/>
      <c r="O99" s="79">
        <v>53</v>
      </c>
      <c r="P99" s="15">
        <v>0</v>
      </c>
      <c r="Q99" s="55"/>
      <c r="R99" s="79">
        <v>2268</v>
      </c>
      <c r="S99" s="15"/>
      <c r="T99" s="55">
        <v>13</v>
      </c>
      <c r="U99" s="79">
        <v>242018</v>
      </c>
      <c r="V99" s="15">
        <v>5.3715012932922342E-5</v>
      </c>
    </row>
    <row r="100" spans="1:22">
      <c r="A100" s="130">
        <v>2008</v>
      </c>
      <c r="B100" s="55">
        <v>10</v>
      </c>
      <c r="C100" s="79">
        <v>124192</v>
      </c>
      <c r="D100" s="15">
        <v>8.0520484411234224E-5</v>
      </c>
      <c r="E100" s="55">
        <v>3</v>
      </c>
      <c r="F100" s="79">
        <v>116293</v>
      </c>
      <c r="G100" s="15">
        <v>2.5796909530238276E-5</v>
      </c>
      <c r="H100" s="55"/>
      <c r="I100" s="79">
        <v>9525</v>
      </c>
      <c r="J100" s="15">
        <v>0</v>
      </c>
      <c r="K100" s="55"/>
      <c r="L100" s="79">
        <v>30</v>
      </c>
      <c r="M100" s="15">
        <v>0</v>
      </c>
      <c r="N100" s="55"/>
      <c r="O100" s="79">
        <v>72</v>
      </c>
      <c r="P100" s="15">
        <v>0</v>
      </c>
      <c r="Q100" s="55"/>
      <c r="R100" s="79">
        <v>2634</v>
      </c>
      <c r="S100" s="15">
        <v>0</v>
      </c>
      <c r="T100" s="55">
        <v>13</v>
      </c>
      <c r="U100" s="79">
        <v>252746</v>
      </c>
      <c r="V100" s="15">
        <v>5.1435037547577411E-5</v>
      </c>
    </row>
    <row r="101" spans="1:22">
      <c r="A101" s="130">
        <v>2009</v>
      </c>
      <c r="B101" s="55">
        <v>4</v>
      </c>
      <c r="C101" s="79">
        <v>112764</v>
      </c>
      <c r="D101" s="15">
        <v>3.5472313859033024E-5</v>
      </c>
      <c r="E101" s="55">
        <v>7</v>
      </c>
      <c r="F101" s="79">
        <v>78637</v>
      </c>
      <c r="G101" s="15">
        <v>8.9016620674745991E-5</v>
      </c>
      <c r="H101" s="55"/>
      <c r="I101" s="79">
        <v>6312</v>
      </c>
      <c r="J101" s="15">
        <v>0</v>
      </c>
      <c r="K101" s="55"/>
      <c r="L101" s="79">
        <v>251</v>
      </c>
      <c r="M101" s="15">
        <v>0</v>
      </c>
      <c r="N101" s="55"/>
      <c r="O101" s="79">
        <v>157</v>
      </c>
      <c r="P101" s="15">
        <v>0</v>
      </c>
      <c r="Q101" s="55"/>
      <c r="R101" s="79">
        <v>948</v>
      </c>
      <c r="S101" s="15">
        <v>0</v>
      </c>
      <c r="T101" s="55">
        <v>11</v>
      </c>
      <c r="U101" s="79">
        <v>199069</v>
      </c>
      <c r="V101" s="15">
        <v>5.5257222370132971E-5</v>
      </c>
    </row>
    <row r="102" spans="1:22">
      <c r="A102" s="130">
        <v>2010</v>
      </c>
      <c r="B102" s="55">
        <v>7</v>
      </c>
      <c r="C102" s="79">
        <v>131114</v>
      </c>
      <c r="D102" s="15">
        <v>5.3388654148298427E-5</v>
      </c>
      <c r="E102" s="55">
        <v>1</v>
      </c>
      <c r="F102" s="79">
        <v>111975</v>
      </c>
      <c r="G102" s="15">
        <v>8.9305648582272825E-6</v>
      </c>
      <c r="H102" s="55"/>
      <c r="I102" s="79">
        <v>6130</v>
      </c>
      <c r="J102" s="15">
        <v>0</v>
      </c>
      <c r="K102" s="55"/>
      <c r="L102" s="79">
        <v>537</v>
      </c>
      <c r="M102" s="15">
        <v>0</v>
      </c>
      <c r="N102" s="55"/>
      <c r="O102" s="79">
        <v>249</v>
      </c>
      <c r="P102" s="15">
        <v>0</v>
      </c>
      <c r="Q102" s="55"/>
      <c r="R102" s="79">
        <v>980</v>
      </c>
      <c r="S102" s="15">
        <v>0</v>
      </c>
      <c r="T102" s="55">
        <v>8</v>
      </c>
      <c r="U102" s="79">
        <v>250985</v>
      </c>
      <c r="V102" s="15">
        <v>3.187441480566568E-5</v>
      </c>
    </row>
    <row r="103" spans="1:22">
      <c r="A103" s="130">
        <v>2011</v>
      </c>
      <c r="B103" s="55">
        <v>3</v>
      </c>
      <c r="C103" s="79">
        <v>122763</v>
      </c>
      <c r="D103" s="15">
        <v>2.4437330466019892E-5</v>
      </c>
      <c r="E103" s="55"/>
      <c r="F103" s="79">
        <v>140478</v>
      </c>
      <c r="G103" s="15">
        <v>0</v>
      </c>
      <c r="H103" s="55">
        <v>1</v>
      </c>
      <c r="I103" s="79">
        <v>9936</v>
      </c>
      <c r="J103" s="15">
        <v>1.0064412238325282E-4</v>
      </c>
      <c r="K103" s="55"/>
      <c r="L103" s="79">
        <v>538</v>
      </c>
      <c r="M103" s="15">
        <v>0</v>
      </c>
      <c r="N103" s="55"/>
      <c r="O103" s="79">
        <v>454</v>
      </c>
      <c r="P103" s="15">
        <v>0</v>
      </c>
      <c r="Q103" s="55"/>
      <c r="R103" s="79">
        <v>2790</v>
      </c>
      <c r="S103" s="15">
        <v>0</v>
      </c>
      <c r="T103" s="55">
        <v>4</v>
      </c>
      <c r="U103" s="79">
        <v>276959</v>
      </c>
      <c r="V103" s="15">
        <v>1.4442570922049833E-5</v>
      </c>
    </row>
    <row r="104" spans="1:22">
      <c r="A104" s="130">
        <v>2012</v>
      </c>
      <c r="B104" s="55">
        <v>6</v>
      </c>
      <c r="C104" s="79">
        <v>149643</v>
      </c>
      <c r="D104" s="15">
        <v>4.0095427116537357E-5</v>
      </c>
      <c r="E104" s="55"/>
      <c r="F104" s="79">
        <v>135211</v>
      </c>
      <c r="G104" s="15">
        <v>0</v>
      </c>
      <c r="H104" s="55"/>
      <c r="I104" s="79">
        <v>10078</v>
      </c>
      <c r="J104" s="15">
        <v>0</v>
      </c>
      <c r="K104" s="55"/>
      <c r="L104" s="79">
        <v>695</v>
      </c>
      <c r="M104" s="15">
        <v>0</v>
      </c>
      <c r="N104" s="55"/>
      <c r="O104" s="79">
        <v>705</v>
      </c>
      <c r="P104" s="15">
        <v>0</v>
      </c>
      <c r="Q104" s="55">
        <v>1</v>
      </c>
      <c r="R104" s="79">
        <v>2429</v>
      </c>
      <c r="S104" s="15">
        <v>4.1169205434335118E-4</v>
      </c>
      <c r="T104" s="55">
        <v>7</v>
      </c>
      <c r="U104" s="79">
        <v>298761</v>
      </c>
      <c r="V104" s="15">
        <v>2.3430099644866632E-5</v>
      </c>
    </row>
    <row r="105" spans="1:22">
      <c r="A105" s="130">
        <v>2013</v>
      </c>
      <c r="B105" s="55">
        <v>1</v>
      </c>
      <c r="C105" s="79">
        <v>157927</v>
      </c>
      <c r="D105" s="15">
        <v>6.3320394865982382E-6</v>
      </c>
      <c r="E105" s="55"/>
      <c r="F105" s="79">
        <v>154047</v>
      </c>
      <c r="G105" s="15">
        <v>0</v>
      </c>
      <c r="H105" s="55"/>
      <c r="I105" s="79">
        <v>9205</v>
      </c>
      <c r="J105" s="15">
        <v>0</v>
      </c>
      <c r="K105" s="55"/>
      <c r="L105" s="79">
        <v>695</v>
      </c>
      <c r="M105" s="15">
        <v>0</v>
      </c>
      <c r="N105" s="55"/>
      <c r="O105" s="79">
        <v>577</v>
      </c>
      <c r="P105" s="15">
        <v>0</v>
      </c>
      <c r="Q105" s="55"/>
      <c r="R105" s="79">
        <v>2080</v>
      </c>
      <c r="S105" s="15">
        <v>0</v>
      </c>
      <c r="T105" s="55">
        <v>1</v>
      </c>
      <c r="U105" s="79">
        <v>324531</v>
      </c>
      <c r="V105" s="15">
        <v>3.0813697304725897E-6</v>
      </c>
    </row>
    <row r="106" spans="1:22">
      <c r="A106" s="130">
        <v>2014</v>
      </c>
      <c r="B106" s="55"/>
      <c r="C106" s="79">
        <v>146546</v>
      </c>
      <c r="D106" s="15">
        <v>0</v>
      </c>
      <c r="E106" s="55">
        <v>3</v>
      </c>
      <c r="F106" s="79">
        <v>183053</v>
      </c>
      <c r="G106" s="15">
        <v>1.6388696169961705E-5</v>
      </c>
      <c r="H106" s="55"/>
      <c r="I106" s="79">
        <v>10681</v>
      </c>
      <c r="J106" s="15">
        <v>0</v>
      </c>
      <c r="K106" s="55"/>
      <c r="L106" s="79">
        <v>1559</v>
      </c>
      <c r="M106" s="15">
        <v>0</v>
      </c>
      <c r="N106" s="55"/>
      <c r="O106" s="79">
        <v>1284</v>
      </c>
      <c r="P106" s="15">
        <v>0</v>
      </c>
      <c r="Q106" s="55"/>
      <c r="R106" s="79">
        <v>2032</v>
      </c>
      <c r="S106" s="15">
        <v>0</v>
      </c>
      <c r="T106" s="55">
        <v>3</v>
      </c>
      <c r="U106" s="79">
        <v>345155</v>
      </c>
      <c r="V106" s="15">
        <v>8.6917471860468485E-6</v>
      </c>
    </row>
    <row r="107" spans="1:22">
      <c r="A107" s="130">
        <v>2015</v>
      </c>
      <c r="B107" s="55">
        <v>1</v>
      </c>
      <c r="C107" s="79">
        <v>148422</v>
      </c>
      <c r="D107" s="15">
        <v>6.7375456468717579E-6</v>
      </c>
      <c r="E107" s="55"/>
      <c r="F107" s="79">
        <v>209146</v>
      </c>
      <c r="G107" s="15">
        <v>0</v>
      </c>
      <c r="H107" s="55"/>
      <c r="I107" s="79">
        <v>16171</v>
      </c>
      <c r="J107" s="15">
        <v>0</v>
      </c>
      <c r="K107" s="55"/>
      <c r="L107" s="79">
        <v>886</v>
      </c>
      <c r="M107" s="15">
        <v>0</v>
      </c>
      <c r="N107" s="55"/>
      <c r="O107" s="79">
        <v>1279</v>
      </c>
      <c r="P107" s="15">
        <v>0</v>
      </c>
      <c r="Q107" s="55"/>
      <c r="R107" s="79">
        <v>3961</v>
      </c>
      <c r="S107" s="15">
        <v>0</v>
      </c>
      <c r="T107" s="55">
        <v>1</v>
      </c>
      <c r="U107" s="79">
        <v>379865</v>
      </c>
      <c r="V107" s="15">
        <v>2.6325141826701591E-6</v>
      </c>
    </row>
    <row r="108" spans="1:22">
      <c r="A108" s="130">
        <v>2016</v>
      </c>
      <c r="B108" s="55">
        <v>1</v>
      </c>
      <c r="C108" s="79">
        <v>122411</v>
      </c>
      <c r="D108" s="15">
        <v>8.1692004803489874E-6</v>
      </c>
      <c r="E108" s="55"/>
      <c r="F108" s="79">
        <v>205521</v>
      </c>
      <c r="G108" s="15">
        <v>0</v>
      </c>
      <c r="H108" s="55"/>
      <c r="I108" s="79">
        <v>13638</v>
      </c>
      <c r="J108" s="15">
        <v>0</v>
      </c>
      <c r="K108" s="55"/>
      <c r="L108" s="79">
        <v>133</v>
      </c>
      <c r="M108" s="15">
        <v>0</v>
      </c>
      <c r="N108" s="55"/>
      <c r="O108" s="79">
        <v>663</v>
      </c>
      <c r="P108" s="15">
        <v>0</v>
      </c>
      <c r="Q108" s="55"/>
      <c r="R108" s="79">
        <v>2907</v>
      </c>
      <c r="S108" s="15">
        <v>0</v>
      </c>
      <c r="T108" s="55">
        <v>1</v>
      </c>
      <c r="U108" s="79">
        <v>345273</v>
      </c>
      <c r="V108" s="15">
        <v>2.8962589023758013E-6</v>
      </c>
    </row>
    <row r="109" spans="1:22">
      <c r="A109" s="130">
        <v>2017</v>
      </c>
      <c r="B109" s="55"/>
      <c r="C109" s="79">
        <v>27159</v>
      </c>
      <c r="D109" s="15">
        <v>0</v>
      </c>
      <c r="E109" s="55"/>
      <c r="F109" s="79">
        <v>40414</v>
      </c>
      <c r="G109" s="15">
        <v>0</v>
      </c>
      <c r="H109" s="55"/>
      <c r="I109" s="79">
        <v>1043</v>
      </c>
      <c r="J109" s="15">
        <v>0</v>
      </c>
      <c r="K109" s="55"/>
      <c r="L109" s="79">
        <v>24</v>
      </c>
      <c r="M109" s="15">
        <v>0</v>
      </c>
      <c r="N109" s="55"/>
      <c r="O109" s="79">
        <v>16</v>
      </c>
      <c r="P109" s="15">
        <v>0</v>
      </c>
      <c r="Q109" s="55"/>
      <c r="R109" s="79">
        <v>258</v>
      </c>
      <c r="S109" s="15">
        <v>0</v>
      </c>
      <c r="T109" s="55">
        <v>0</v>
      </c>
      <c r="U109" s="79">
        <v>68914</v>
      </c>
      <c r="V109" s="15">
        <v>0</v>
      </c>
    </row>
    <row r="110" spans="1:22">
      <c r="A110" s="130">
        <v>2018</v>
      </c>
      <c r="B110" s="99"/>
      <c r="C110" s="106">
        <v>365</v>
      </c>
      <c r="D110" s="35">
        <v>0</v>
      </c>
      <c r="E110" s="99"/>
      <c r="F110" s="106">
        <v>531</v>
      </c>
      <c r="G110" s="35">
        <v>0</v>
      </c>
      <c r="H110" s="99"/>
      <c r="I110" s="106">
        <v>18</v>
      </c>
      <c r="J110" s="35">
        <v>0</v>
      </c>
      <c r="K110" s="99"/>
      <c r="L110" s="106">
        <v>4</v>
      </c>
      <c r="M110" s="35">
        <v>0</v>
      </c>
      <c r="N110" s="99"/>
      <c r="O110" s="106"/>
      <c r="P110" s="35" t="s">
        <v>89</v>
      </c>
      <c r="Q110" s="99"/>
      <c r="R110" s="106">
        <v>4</v>
      </c>
      <c r="S110" s="35">
        <v>0</v>
      </c>
      <c r="T110" s="99">
        <v>0</v>
      </c>
      <c r="U110" s="106">
        <v>922</v>
      </c>
      <c r="V110" s="35">
        <v>0</v>
      </c>
    </row>
    <row r="111" spans="1:22" ht="13.5" thickBot="1"/>
    <row r="112" spans="1:22" ht="13.5" thickBot="1">
      <c r="A112" s="289">
        <v>2016</v>
      </c>
      <c r="B112" s="270">
        <v>131</v>
      </c>
      <c r="C112" s="271">
        <v>1917529</v>
      </c>
      <c r="D112" s="317">
        <v>6.8317089337371163E-5</v>
      </c>
      <c r="E112" s="270">
        <v>61</v>
      </c>
      <c r="F112" s="271">
        <v>1691580</v>
      </c>
      <c r="G112" s="317">
        <v>3.6060960758580735E-5</v>
      </c>
      <c r="H112" s="270">
        <v>0</v>
      </c>
      <c r="I112" s="271">
        <v>83330</v>
      </c>
      <c r="J112" s="317">
        <v>0</v>
      </c>
      <c r="K112" s="270">
        <v>1</v>
      </c>
      <c r="L112" s="271">
        <v>14260</v>
      </c>
      <c r="M112" s="317">
        <v>7.0126227208976161E-5</v>
      </c>
      <c r="N112" s="270">
        <v>0</v>
      </c>
      <c r="O112" s="271">
        <v>5177</v>
      </c>
      <c r="P112" s="317">
        <v>0</v>
      </c>
      <c r="Q112" s="270">
        <v>0</v>
      </c>
      <c r="R112" s="271">
        <v>20761</v>
      </c>
      <c r="S112" s="317">
        <v>0</v>
      </c>
      <c r="T112" s="270">
        <v>193</v>
      </c>
      <c r="U112" s="271">
        <v>3732637</v>
      </c>
      <c r="V112" s="317">
        <v>5.1706072677305616E-5</v>
      </c>
    </row>
    <row r="113" spans="1:22" ht="13.5" thickBot="1">
      <c r="A113" s="289">
        <v>2017</v>
      </c>
      <c r="B113" s="270">
        <v>76</v>
      </c>
      <c r="C113" s="271">
        <v>1774075</v>
      </c>
      <c r="D113" s="317">
        <v>4.2839226075560502E-5</v>
      </c>
      <c r="E113" s="270">
        <v>47</v>
      </c>
      <c r="F113" s="271">
        <v>1876290</v>
      </c>
      <c r="G113" s="317">
        <v>2.5049432656998651E-5</v>
      </c>
      <c r="H113" s="270">
        <v>1</v>
      </c>
      <c r="I113" s="271">
        <v>92737</v>
      </c>
      <c r="J113" s="317">
        <v>1.0783182548497364E-5</v>
      </c>
      <c r="K113" s="270">
        <v>0</v>
      </c>
      <c r="L113" s="271">
        <v>6406</v>
      </c>
      <c r="M113" s="317">
        <v>0</v>
      </c>
      <c r="N113" s="270">
        <v>0</v>
      </c>
      <c r="O113" s="271">
        <v>5582</v>
      </c>
      <c r="P113" s="317">
        <v>0</v>
      </c>
      <c r="Q113" s="270">
        <v>1</v>
      </c>
      <c r="R113" s="271">
        <v>23291</v>
      </c>
      <c r="S113" s="317">
        <v>4.2935039285560944E-5</v>
      </c>
      <c r="T113" s="270">
        <v>125</v>
      </c>
      <c r="U113" s="271">
        <v>3778381</v>
      </c>
      <c r="V113" s="317">
        <v>3.3082952724989882E-5</v>
      </c>
    </row>
    <row r="114" spans="1:22" ht="13.5" thickBot="1">
      <c r="A114" s="289">
        <v>2018</v>
      </c>
      <c r="B114" s="270">
        <v>0</v>
      </c>
      <c r="C114" s="271"/>
      <c r="D114" s="317"/>
      <c r="E114" s="270">
        <v>0</v>
      </c>
      <c r="F114" s="271"/>
      <c r="G114" s="317"/>
      <c r="H114" s="270">
        <v>0</v>
      </c>
      <c r="I114" s="271"/>
      <c r="J114" s="317"/>
      <c r="K114" s="270">
        <v>0</v>
      </c>
      <c r="L114" s="271"/>
      <c r="M114" s="317"/>
      <c r="N114" s="270">
        <v>0</v>
      </c>
      <c r="O114" s="271"/>
      <c r="P114" s="317"/>
      <c r="Q114" s="270">
        <v>0</v>
      </c>
      <c r="R114" s="271"/>
      <c r="S114" s="317"/>
      <c r="T114" s="270">
        <v>0</v>
      </c>
      <c r="U114" s="271"/>
      <c r="V114" s="317"/>
    </row>
    <row r="115" spans="1:22">
      <c r="F115" s="18"/>
      <c r="G115" s="18"/>
      <c r="H115" s="18"/>
      <c r="I115" s="18"/>
      <c r="J115" s="18"/>
      <c r="K115" s="18"/>
      <c r="L115" s="18"/>
      <c r="M115" s="18"/>
      <c r="N115" s="18"/>
      <c r="O115" s="18"/>
      <c r="P115" s="18"/>
    </row>
    <row r="116" spans="1:22">
      <c r="F116" s="18"/>
      <c r="G116" s="18"/>
      <c r="H116" s="18"/>
      <c r="I116" s="18"/>
      <c r="J116" s="18"/>
      <c r="K116" s="18"/>
      <c r="L116" s="18"/>
      <c r="M116" s="18"/>
      <c r="N116" s="18"/>
      <c r="O116" s="18"/>
      <c r="P116" s="18"/>
    </row>
    <row r="117" spans="1:22" ht="13.5" thickBot="1">
      <c r="F117" s="18"/>
      <c r="G117" s="18"/>
      <c r="H117" s="18"/>
      <c r="I117" s="18"/>
      <c r="J117" s="18"/>
      <c r="K117" s="18"/>
      <c r="L117" s="18"/>
      <c r="M117" s="18"/>
      <c r="N117" s="18"/>
      <c r="O117" s="18"/>
      <c r="P117" s="18"/>
    </row>
    <row r="118" spans="1:22" ht="13.5" thickBot="1">
      <c r="A118" s="382" t="s">
        <v>6</v>
      </c>
      <c r="B118" s="366" t="s">
        <v>10</v>
      </c>
      <c r="C118" s="367"/>
      <c r="D118" s="368"/>
      <c r="E118" s="366" t="s">
        <v>32</v>
      </c>
      <c r="F118" s="367"/>
      <c r="G118" s="368"/>
      <c r="H118" s="366" t="s">
        <v>29</v>
      </c>
      <c r="I118" s="367"/>
      <c r="J118" s="368"/>
      <c r="K118" s="366" t="s">
        <v>33</v>
      </c>
      <c r="L118" s="367"/>
      <c r="M118" s="368"/>
      <c r="N118" s="366" t="s">
        <v>5</v>
      </c>
      <c r="O118" s="367"/>
      <c r="P118" s="368"/>
    </row>
    <row r="119" spans="1:22" ht="39" thickBot="1">
      <c r="A119" s="383"/>
      <c r="B119" s="273" t="s">
        <v>0</v>
      </c>
      <c r="C119" s="274" t="s">
        <v>52</v>
      </c>
      <c r="D119" s="275" t="s">
        <v>58</v>
      </c>
      <c r="E119" s="273" t="s">
        <v>0</v>
      </c>
      <c r="F119" s="274" t="s">
        <v>52</v>
      </c>
      <c r="G119" s="275" t="s">
        <v>58</v>
      </c>
      <c r="H119" s="273" t="s">
        <v>0</v>
      </c>
      <c r="I119" s="274" t="s">
        <v>52</v>
      </c>
      <c r="J119" s="275" t="s">
        <v>58</v>
      </c>
      <c r="K119" s="273" t="s">
        <v>0</v>
      </c>
      <c r="L119" s="274" t="s">
        <v>52</v>
      </c>
      <c r="M119" s="275" t="s">
        <v>58</v>
      </c>
      <c r="N119" s="273" t="s">
        <v>0</v>
      </c>
      <c r="O119" s="274" t="s">
        <v>52</v>
      </c>
      <c r="P119" s="275" t="s">
        <v>58</v>
      </c>
    </row>
    <row r="120" spans="1:22" ht="13.5" thickBot="1">
      <c r="A120" s="289">
        <v>2016</v>
      </c>
      <c r="B120" s="270">
        <f>SUM(B112,E112)</f>
        <v>192</v>
      </c>
      <c r="C120" s="270">
        <f>SUM(C112,F112)</f>
        <v>3609109</v>
      </c>
      <c r="D120" s="317">
        <f>(B120/C120)</f>
        <v>5.31987257796869E-5</v>
      </c>
      <c r="E120" s="270">
        <f>SUM(H112)</f>
        <v>0</v>
      </c>
      <c r="F120" s="270">
        <f>SUM(I112)</f>
        <v>83330</v>
      </c>
      <c r="G120" s="317">
        <f>(E120/F120)</f>
        <v>0</v>
      </c>
      <c r="H120" s="270">
        <f>SUM(K112,N112)</f>
        <v>1</v>
      </c>
      <c r="I120" s="270">
        <f>SUM(L112,O112)</f>
        <v>19437</v>
      </c>
      <c r="J120" s="317">
        <f>(H120/I120)</f>
        <v>5.1448268765756035E-5</v>
      </c>
      <c r="K120" s="270">
        <f>SUM(Q112)</f>
        <v>0</v>
      </c>
      <c r="L120" s="270">
        <f>SUM(R112)</f>
        <v>20761</v>
      </c>
      <c r="M120" s="317">
        <f>(K120/L120)</f>
        <v>0</v>
      </c>
      <c r="N120" s="278">
        <f>SUM(B120,E120,H120,K120)</f>
        <v>193</v>
      </c>
      <c r="O120" s="276">
        <f>SUM(C120,F120,I120,L120)</f>
        <v>3732637</v>
      </c>
      <c r="P120" s="318">
        <f>(N120/O120)</f>
        <v>5.1706072677305616E-5</v>
      </c>
    </row>
    <row r="121" spans="1:22" ht="13.5" thickBot="1">
      <c r="A121" s="289">
        <v>2017</v>
      </c>
      <c r="B121" s="270">
        <f>SUM(B113,E113)</f>
        <v>123</v>
      </c>
      <c r="C121" s="270">
        <f>SUM(C113,F113)</f>
        <v>3650365</v>
      </c>
      <c r="D121" s="317">
        <f>(B121/C121)</f>
        <v>3.369526061092521E-5</v>
      </c>
      <c r="E121" s="270">
        <f>SUM(H113)</f>
        <v>1</v>
      </c>
      <c r="F121" s="270">
        <f>SUM(I113)</f>
        <v>92737</v>
      </c>
      <c r="G121" s="317">
        <f>(E121/F121)</f>
        <v>1.0783182548497364E-5</v>
      </c>
      <c r="H121" s="270">
        <f>SUM(K113,N113)</f>
        <v>0</v>
      </c>
      <c r="I121" s="270">
        <f>SUM(L113,O113)</f>
        <v>11988</v>
      </c>
      <c r="J121" s="317">
        <f>(H121/I121)</f>
        <v>0</v>
      </c>
      <c r="K121" s="270">
        <f>SUM(Q113)</f>
        <v>1</v>
      </c>
      <c r="L121" s="270">
        <f>SUM(R113)</f>
        <v>23291</v>
      </c>
      <c r="M121" s="317">
        <f>(K121/L121)</f>
        <v>4.2935039285560944E-5</v>
      </c>
      <c r="N121" s="278">
        <f>SUM(B121,E121,H121,K121)</f>
        <v>125</v>
      </c>
      <c r="O121" s="276">
        <f>SUM(C121,F121,I121,L121)</f>
        <v>3778381</v>
      </c>
      <c r="P121" s="318">
        <f>(N121/O121)</f>
        <v>3.3082952724989882E-5</v>
      </c>
    </row>
    <row r="122" spans="1:22" ht="13.5" thickBot="1">
      <c r="A122" s="289">
        <v>2018</v>
      </c>
      <c r="B122" s="270">
        <v>0</v>
      </c>
      <c r="C122" s="271">
        <v>3755612</v>
      </c>
      <c r="D122" s="317">
        <f>(B122/C122)</f>
        <v>0</v>
      </c>
      <c r="E122" s="270">
        <v>0</v>
      </c>
      <c r="F122" s="271">
        <v>101646</v>
      </c>
      <c r="G122" s="317">
        <f>(E122/F122)</f>
        <v>0</v>
      </c>
      <c r="H122" s="270">
        <v>0</v>
      </c>
      <c r="I122" s="271">
        <v>11773</v>
      </c>
      <c r="J122" s="317">
        <f>(H122/I122)</f>
        <v>0</v>
      </c>
      <c r="K122" s="270">
        <v>0</v>
      </c>
      <c r="L122" s="271">
        <v>26005</v>
      </c>
      <c r="M122" s="317">
        <f>(K122/L122)</f>
        <v>0</v>
      </c>
      <c r="N122" s="278">
        <v>0</v>
      </c>
      <c r="O122" s="276">
        <v>3895036</v>
      </c>
      <c r="P122" s="318">
        <f>(N122/O122)</f>
        <v>0</v>
      </c>
    </row>
    <row r="123" spans="1:22">
      <c r="F123" s="18"/>
      <c r="G123" s="18"/>
      <c r="H123" s="18"/>
      <c r="I123" s="18"/>
      <c r="J123" s="18"/>
      <c r="K123" s="18"/>
      <c r="L123" s="18"/>
      <c r="M123" s="18"/>
      <c r="N123" s="18"/>
      <c r="O123" s="18"/>
      <c r="P123" s="18"/>
    </row>
    <row r="124" spans="1:22">
      <c r="F124" s="18"/>
      <c r="G124" s="18"/>
      <c r="H124" s="18"/>
      <c r="I124" s="18"/>
      <c r="J124" s="18"/>
      <c r="K124" s="18"/>
      <c r="L124" s="18"/>
      <c r="M124" s="18"/>
      <c r="N124" s="18"/>
      <c r="O124" s="18"/>
      <c r="P124" s="18"/>
    </row>
    <row r="125" spans="1:22">
      <c r="F125" s="18"/>
      <c r="G125" s="18"/>
      <c r="H125" s="18"/>
      <c r="I125" s="18"/>
      <c r="J125" s="18"/>
      <c r="K125" s="18"/>
      <c r="L125" s="18"/>
      <c r="M125" s="18"/>
      <c r="N125" s="18"/>
      <c r="O125" s="18"/>
      <c r="P125" s="18"/>
    </row>
    <row r="126" spans="1:22">
      <c r="F126" s="18"/>
      <c r="G126" s="18"/>
      <c r="H126" s="18"/>
      <c r="I126" s="18"/>
      <c r="J126" s="18"/>
      <c r="K126" s="18"/>
      <c r="L126" s="18"/>
      <c r="M126" s="18"/>
      <c r="N126" s="18"/>
      <c r="O126" s="18"/>
      <c r="P126" s="18"/>
    </row>
    <row r="127" spans="1:22">
      <c r="F127" s="18"/>
      <c r="G127" s="18"/>
      <c r="H127" s="18"/>
      <c r="I127" s="18"/>
      <c r="J127" s="18"/>
      <c r="K127" s="18"/>
      <c r="L127" s="18"/>
      <c r="M127" s="18"/>
      <c r="N127" s="18"/>
      <c r="O127" s="18"/>
      <c r="P127" s="18"/>
    </row>
    <row r="128" spans="1:22">
      <c r="F128" s="18"/>
      <c r="G128" s="18"/>
      <c r="H128" s="18"/>
      <c r="I128" s="18"/>
      <c r="J128" s="18"/>
      <c r="K128" s="18"/>
      <c r="L128" s="18"/>
      <c r="M128" s="18"/>
      <c r="N128" s="18"/>
      <c r="O128" s="18"/>
      <c r="P128" s="18"/>
    </row>
    <row r="129" spans="6:16">
      <c r="F129" s="18"/>
      <c r="G129" s="18"/>
      <c r="H129" s="18"/>
      <c r="I129" s="18"/>
      <c r="J129" s="18"/>
      <c r="K129" s="18"/>
      <c r="L129" s="18"/>
      <c r="M129" s="18"/>
      <c r="N129" s="18"/>
      <c r="O129" s="18"/>
      <c r="P129" s="18"/>
    </row>
    <row r="130" spans="6:16">
      <c r="F130" s="18"/>
      <c r="G130" s="18"/>
      <c r="H130" s="18"/>
      <c r="I130" s="18"/>
      <c r="J130" s="18"/>
      <c r="K130" s="18"/>
      <c r="L130" s="18"/>
      <c r="M130" s="18"/>
      <c r="N130" s="18"/>
      <c r="O130" s="18"/>
      <c r="P130" s="18"/>
    </row>
    <row r="131" spans="6:16">
      <c r="F131" s="18"/>
      <c r="G131" s="18"/>
      <c r="H131" s="18"/>
      <c r="I131" s="18"/>
      <c r="J131" s="18"/>
      <c r="K131" s="18"/>
      <c r="L131" s="18"/>
      <c r="M131" s="18"/>
      <c r="N131" s="18"/>
      <c r="O131" s="18"/>
      <c r="P131" s="18"/>
    </row>
    <row r="132" spans="6:16">
      <c r="F132" s="18"/>
      <c r="G132" s="18"/>
      <c r="H132" s="18"/>
      <c r="I132" s="18"/>
      <c r="J132" s="18"/>
      <c r="K132" s="18"/>
      <c r="L132" s="18"/>
      <c r="M132" s="18"/>
      <c r="N132" s="18"/>
      <c r="O132" s="18"/>
      <c r="P132" s="18"/>
    </row>
    <row r="133" spans="6:16">
      <c r="F133" s="18"/>
      <c r="G133" s="18"/>
      <c r="H133" s="18"/>
      <c r="I133" s="18"/>
      <c r="J133" s="18"/>
      <c r="K133" s="18"/>
      <c r="L133" s="18"/>
      <c r="M133" s="18"/>
      <c r="N133" s="18"/>
      <c r="O133" s="18"/>
      <c r="P133" s="18"/>
    </row>
    <row r="134" spans="6:16">
      <c r="F134" s="18"/>
      <c r="G134" s="18"/>
      <c r="H134" s="18"/>
      <c r="I134" s="18"/>
      <c r="J134" s="18"/>
      <c r="K134" s="18"/>
      <c r="L134" s="18"/>
      <c r="M134" s="18"/>
      <c r="N134" s="18"/>
      <c r="O134" s="18"/>
      <c r="P134" s="18"/>
    </row>
    <row r="135" spans="6:16">
      <c r="F135" s="18"/>
      <c r="G135" s="18"/>
      <c r="H135" s="18"/>
      <c r="I135" s="18"/>
      <c r="J135" s="18"/>
      <c r="K135" s="18"/>
      <c r="L135" s="18"/>
      <c r="M135" s="18"/>
      <c r="N135" s="18"/>
      <c r="O135" s="18"/>
      <c r="P135" s="18"/>
    </row>
    <row r="136" spans="6:16">
      <c r="F136" s="18"/>
      <c r="G136" s="18"/>
      <c r="H136" s="18"/>
      <c r="I136" s="18"/>
      <c r="J136" s="18"/>
      <c r="K136" s="18"/>
      <c r="L136" s="18"/>
      <c r="M136" s="18"/>
      <c r="N136" s="18"/>
      <c r="O136" s="18"/>
      <c r="P136" s="18"/>
    </row>
    <row r="137" spans="6:16">
      <c r="F137" s="18"/>
      <c r="G137" s="18"/>
      <c r="H137" s="18"/>
      <c r="I137" s="18"/>
      <c r="J137" s="18"/>
      <c r="K137" s="18"/>
      <c r="L137" s="18"/>
      <c r="M137" s="18"/>
      <c r="N137" s="18"/>
      <c r="O137" s="18"/>
      <c r="P137" s="18"/>
    </row>
    <row r="138" spans="6:16">
      <c r="F138" s="18"/>
      <c r="G138" s="18"/>
      <c r="H138" s="18"/>
      <c r="I138" s="18"/>
      <c r="J138" s="18"/>
      <c r="K138" s="18"/>
      <c r="L138" s="18"/>
      <c r="M138" s="18"/>
      <c r="N138" s="18"/>
      <c r="O138" s="18"/>
      <c r="P138" s="18"/>
    </row>
    <row r="139" spans="6:16">
      <c r="F139" s="18"/>
      <c r="G139" s="18"/>
      <c r="H139" s="18"/>
      <c r="I139" s="18"/>
      <c r="J139" s="18"/>
      <c r="K139" s="18"/>
      <c r="L139" s="18"/>
      <c r="M139" s="18"/>
      <c r="N139" s="18"/>
      <c r="O139" s="18"/>
      <c r="P139" s="18"/>
    </row>
    <row r="140" spans="6:16">
      <c r="F140" s="18"/>
      <c r="G140" s="18"/>
      <c r="H140" s="18"/>
      <c r="I140" s="18"/>
      <c r="J140" s="18"/>
      <c r="K140" s="18"/>
      <c r="L140" s="18"/>
      <c r="M140" s="18"/>
      <c r="N140" s="18"/>
      <c r="O140" s="18"/>
      <c r="P140" s="18"/>
    </row>
    <row r="141" spans="6:16">
      <c r="F141" s="18"/>
      <c r="G141" s="18"/>
      <c r="H141" s="18"/>
      <c r="I141" s="18"/>
      <c r="J141" s="18"/>
      <c r="K141" s="18"/>
      <c r="L141" s="18"/>
      <c r="M141" s="18"/>
      <c r="N141" s="18"/>
      <c r="O141" s="18"/>
      <c r="P141" s="18"/>
    </row>
    <row r="142" spans="6:16">
      <c r="F142" s="18"/>
      <c r="G142" s="18"/>
      <c r="H142" s="18"/>
      <c r="I142" s="18"/>
      <c r="J142" s="18"/>
      <c r="K142" s="18"/>
      <c r="L142" s="18"/>
      <c r="M142" s="18"/>
      <c r="N142" s="18"/>
      <c r="O142" s="18"/>
      <c r="P142" s="18"/>
    </row>
    <row r="143" spans="6:16">
      <c r="F143" s="18"/>
      <c r="G143" s="18"/>
      <c r="H143" s="18"/>
      <c r="I143" s="18"/>
      <c r="J143" s="18"/>
      <c r="K143" s="18"/>
      <c r="L143" s="18"/>
      <c r="M143" s="18"/>
      <c r="N143" s="18"/>
      <c r="O143" s="18"/>
      <c r="P143" s="18"/>
    </row>
    <row r="144" spans="6:16">
      <c r="F144" s="18"/>
      <c r="G144" s="18"/>
      <c r="H144" s="18"/>
      <c r="I144" s="18"/>
      <c r="J144" s="18"/>
      <c r="K144" s="18"/>
      <c r="L144" s="18"/>
      <c r="M144" s="18"/>
      <c r="N144" s="18"/>
      <c r="O144" s="18"/>
      <c r="P144" s="18"/>
    </row>
    <row r="145" spans="6:16">
      <c r="F145" s="18"/>
      <c r="G145" s="18"/>
      <c r="H145" s="18"/>
      <c r="I145" s="18"/>
      <c r="J145" s="18"/>
      <c r="K145" s="18"/>
      <c r="L145" s="18"/>
      <c r="M145" s="18"/>
      <c r="N145" s="18"/>
      <c r="O145" s="18"/>
      <c r="P145" s="18"/>
    </row>
    <row r="146" spans="6:16">
      <c r="F146" s="18"/>
      <c r="G146" s="18"/>
      <c r="H146" s="18"/>
      <c r="I146" s="18"/>
      <c r="J146" s="18"/>
      <c r="K146" s="18"/>
      <c r="L146" s="18"/>
      <c r="M146" s="18"/>
      <c r="N146" s="18"/>
      <c r="O146" s="18"/>
      <c r="P146" s="18"/>
    </row>
    <row r="147" spans="6:16">
      <c r="F147" s="18"/>
      <c r="G147" s="18"/>
      <c r="H147" s="18"/>
      <c r="I147" s="18"/>
      <c r="J147" s="18"/>
      <c r="K147" s="18"/>
      <c r="L147" s="18"/>
      <c r="M147" s="18"/>
      <c r="N147" s="18"/>
      <c r="O147" s="18"/>
      <c r="P147" s="18"/>
    </row>
    <row r="148" spans="6:16">
      <c r="F148" s="18"/>
      <c r="G148" s="18"/>
      <c r="H148" s="18"/>
      <c r="I148" s="18"/>
      <c r="J148" s="18"/>
      <c r="K148" s="18"/>
      <c r="L148" s="18"/>
      <c r="M148" s="18"/>
      <c r="N148" s="18"/>
      <c r="O148" s="18"/>
      <c r="P148" s="18"/>
    </row>
    <row r="149" spans="6:16">
      <c r="F149" s="18"/>
      <c r="G149" s="18"/>
      <c r="H149" s="18"/>
      <c r="I149" s="18"/>
      <c r="J149" s="18"/>
      <c r="K149" s="18"/>
      <c r="L149" s="18"/>
      <c r="M149" s="18"/>
      <c r="N149" s="18"/>
      <c r="O149" s="18"/>
      <c r="P149" s="18"/>
    </row>
    <row r="150" spans="6:16">
      <c r="F150" s="18"/>
      <c r="G150" s="18"/>
      <c r="H150" s="18"/>
      <c r="I150" s="18"/>
      <c r="J150" s="18"/>
      <c r="K150" s="18"/>
      <c r="L150" s="18"/>
      <c r="M150" s="18"/>
      <c r="N150" s="18"/>
      <c r="O150" s="18"/>
      <c r="P150" s="18"/>
    </row>
    <row r="151" spans="6:16">
      <c r="F151" s="18"/>
      <c r="G151" s="18"/>
      <c r="H151" s="18"/>
      <c r="I151" s="18"/>
      <c r="J151" s="18"/>
      <c r="K151" s="18"/>
      <c r="L151" s="18"/>
      <c r="M151" s="18"/>
      <c r="N151" s="18"/>
      <c r="O151" s="18"/>
      <c r="P151" s="18"/>
    </row>
    <row r="152" spans="6:16">
      <c r="F152" s="18"/>
      <c r="G152" s="18"/>
      <c r="H152" s="18"/>
      <c r="I152" s="18"/>
      <c r="J152" s="18"/>
      <c r="K152" s="18"/>
      <c r="L152" s="18"/>
      <c r="M152" s="18"/>
      <c r="N152" s="18"/>
      <c r="O152" s="18"/>
      <c r="P152" s="18"/>
    </row>
    <row r="153" spans="6:16">
      <c r="F153" s="18"/>
      <c r="G153" s="18"/>
      <c r="H153" s="18"/>
      <c r="I153" s="18"/>
      <c r="J153" s="18"/>
      <c r="K153" s="18"/>
      <c r="L153" s="18"/>
      <c r="M153" s="18"/>
      <c r="N153" s="18"/>
      <c r="O153" s="18"/>
      <c r="P153" s="18"/>
    </row>
    <row r="154" spans="6:16">
      <c r="F154" s="18"/>
      <c r="G154" s="18"/>
      <c r="H154" s="18"/>
      <c r="I154" s="18"/>
      <c r="J154" s="18"/>
      <c r="K154" s="18"/>
      <c r="L154" s="18"/>
      <c r="M154" s="18"/>
      <c r="N154" s="18"/>
      <c r="O154" s="18"/>
      <c r="P154" s="18"/>
    </row>
    <row r="155" spans="6:16">
      <c r="F155" s="18"/>
      <c r="G155" s="18"/>
      <c r="H155" s="18"/>
      <c r="I155" s="18"/>
      <c r="J155" s="18"/>
      <c r="K155" s="18"/>
      <c r="L155" s="18"/>
      <c r="M155" s="18"/>
      <c r="N155" s="18"/>
      <c r="O155" s="18"/>
      <c r="P155" s="18"/>
    </row>
    <row r="156" spans="6:16">
      <c r="F156" s="18"/>
      <c r="G156" s="18"/>
      <c r="H156" s="18"/>
      <c r="I156" s="18"/>
      <c r="J156" s="18"/>
      <c r="K156" s="18"/>
      <c r="L156" s="18"/>
      <c r="M156" s="18"/>
      <c r="N156" s="18"/>
      <c r="O156" s="18"/>
      <c r="P156" s="18"/>
    </row>
    <row r="157" spans="6:16">
      <c r="F157" s="18"/>
      <c r="G157" s="18"/>
      <c r="H157" s="18"/>
      <c r="I157" s="18"/>
      <c r="J157" s="18"/>
      <c r="K157" s="18"/>
      <c r="L157" s="18"/>
      <c r="M157" s="18"/>
      <c r="N157" s="18"/>
      <c r="O157" s="18"/>
      <c r="P157" s="18"/>
    </row>
    <row r="158" spans="6:16">
      <c r="F158" s="18"/>
      <c r="G158" s="18"/>
      <c r="H158" s="18"/>
      <c r="I158" s="18"/>
      <c r="J158" s="18"/>
      <c r="K158" s="18"/>
      <c r="L158" s="18"/>
      <c r="M158" s="18"/>
      <c r="N158" s="18"/>
      <c r="O158" s="18"/>
      <c r="P158" s="18"/>
    </row>
    <row r="159" spans="6:16">
      <c r="F159" s="18"/>
      <c r="G159" s="18"/>
      <c r="H159" s="18"/>
      <c r="I159" s="18"/>
      <c r="J159" s="18"/>
      <c r="K159" s="18"/>
      <c r="L159" s="18"/>
      <c r="M159" s="18"/>
      <c r="N159" s="18"/>
      <c r="O159" s="18"/>
      <c r="P159" s="18"/>
    </row>
    <row r="160" spans="6:16">
      <c r="F160" s="18"/>
      <c r="G160" s="18"/>
      <c r="H160" s="18"/>
      <c r="I160" s="18"/>
      <c r="J160" s="18"/>
      <c r="K160" s="18"/>
      <c r="L160" s="18"/>
      <c r="M160" s="18"/>
      <c r="N160" s="18"/>
      <c r="O160" s="18"/>
      <c r="P160" s="18"/>
    </row>
    <row r="161" spans="6:16">
      <c r="F161" s="18"/>
      <c r="G161" s="18"/>
      <c r="H161" s="18"/>
      <c r="I161" s="18"/>
      <c r="J161" s="18"/>
      <c r="K161" s="18"/>
      <c r="L161" s="18"/>
      <c r="M161" s="18"/>
      <c r="N161" s="18"/>
      <c r="O161" s="18"/>
      <c r="P161" s="18"/>
    </row>
    <row r="162" spans="6:16">
      <c r="F162" s="18"/>
      <c r="G162" s="18"/>
      <c r="H162" s="18"/>
      <c r="I162" s="18"/>
      <c r="J162" s="18"/>
      <c r="K162" s="18"/>
      <c r="L162" s="18"/>
      <c r="M162" s="18"/>
      <c r="N162" s="18"/>
      <c r="O162" s="18"/>
      <c r="P162" s="18"/>
    </row>
    <row r="163" spans="6:16">
      <c r="F163" s="18"/>
      <c r="G163" s="18"/>
      <c r="H163" s="18"/>
      <c r="I163" s="18"/>
      <c r="J163" s="18"/>
      <c r="K163" s="18"/>
      <c r="L163" s="18"/>
      <c r="M163" s="18"/>
      <c r="N163" s="18"/>
      <c r="O163" s="18"/>
      <c r="P163" s="18"/>
    </row>
    <row r="164" spans="6:16">
      <c r="F164" s="18"/>
      <c r="G164" s="18"/>
      <c r="H164" s="18"/>
      <c r="I164" s="18"/>
      <c r="J164" s="18"/>
      <c r="K164" s="18"/>
      <c r="L164" s="18"/>
      <c r="M164" s="18"/>
      <c r="N164" s="18"/>
      <c r="O164" s="18"/>
      <c r="P164" s="18"/>
    </row>
    <row r="165" spans="6:16">
      <c r="F165" s="18"/>
      <c r="G165" s="18"/>
      <c r="H165" s="18"/>
      <c r="I165" s="18"/>
      <c r="J165" s="18"/>
      <c r="K165" s="18"/>
      <c r="L165" s="18"/>
      <c r="M165" s="18"/>
      <c r="N165" s="18"/>
      <c r="O165" s="18"/>
      <c r="P165" s="18"/>
    </row>
    <row r="166" spans="6:16">
      <c r="F166" s="18"/>
      <c r="G166" s="18"/>
      <c r="H166" s="18"/>
      <c r="I166" s="18"/>
      <c r="J166" s="18"/>
      <c r="K166" s="18"/>
      <c r="L166" s="18"/>
      <c r="M166" s="18"/>
      <c r="N166" s="18"/>
      <c r="O166" s="18"/>
      <c r="P166" s="18"/>
    </row>
    <row r="167" spans="6:16">
      <c r="F167" s="18"/>
      <c r="G167" s="18"/>
      <c r="H167" s="18"/>
      <c r="I167" s="18"/>
      <c r="J167" s="18"/>
      <c r="K167" s="18"/>
      <c r="L167" s="18"/>
      <c r="M167" s="18"/>
      <c r="N167" s="18"/>
      <c r="O167" s="18"/>
      <c r="P167" s="18"/>
    </row>
    <row r="168" spans="6:16">
      <c r="F168" s="18"/>
      <c r="G168" s="18"/>
      <c r="H168" s="18"/>
      <c r="I168" s="18"/>
      <c r="J168" s="18"/>
      <c r="K168" s="18"/>
      <c r="L168" s="18"/>
      <c r="M168" s="18"/>
      <c r="N168" s="18"/>
      <c r="O168" s="18"/>
      <c r="P168" s="18"/>
    </row>
    <row r="169" spans="6:16">
      <c r="F169" s="18"/>
      <c r="G169" s="18"/>
      <c r="H169" s="18"/>
      <c r="I169" s="18"/>
      <c r="J169" s="18"/>
      <c r="K169" s="18"/>
      <c r="L169" s="18"/>
      <c r="M169" s="18"/>
      <c r="N169" s="18"/>
      <c r="O169" s="18"/>
      <c r="P169" s="18"/>
    </row>
    <row r="170" spans="6:16">
      <c r="F170" s="18"/>
      <c r="G170" s="18"/>
      <c r="H170" s="18"/>
      <c r="I170" s="18"/>
      <c r="J170" s="18"/>
      <c r="K170" s="18"/>
      <c r="L170" s="18"/>
      <c r="M170" s="18"/>
      <c r="N170" s="18"/>
      <c r="O170" s="18"/>
      <c r="P170" s="18"/>
    </row>
    <row r="171" spans="6:16">
      <c r="F171" s="18"/>
      <c r="G171" s="18"/>
      <c r="H171" s="18"/>
      <c r="I171" s="18"/>
      <c r="J171" s="18"/>
      <c r="K171" s="18"/>
      <c r="L171" s="18"/>
      <c r="M171" s="18"/>
      <c r="N171" s="18"/>
      <c r="O171" s="18"/>
      <c r="P171" s="18"/>
    </row>
    <row r="172" spans="6:16">
      <c r="F172" s="18"/>
      <c r="G172" s="18"/>
      <c r="H172" s="18"/>
      <c r="I172" s="18"/>
      <c r="J172" s="18"/>
      <c r="K172" s="18"/>
      <c r="L172" s="18"/>
      <c r="M172" s="18"/>
      <c r="N172" s="18"/>
      <c r="O172" s="18"/>
      <c r="P172" s="18"/>
    </row>
    <row r="173" spans="6:16">
      <c r="F173" s="18"/>
      <c r="G173" s="18"/>
      <c r="H173" s="18"/>
      <c r="I173" s="18"/>
      <c r="J173" s="18"/>
      <c r="K173" s="18"/>
      <c r="L173" s="18"/>
      <c r="M173" s="18"/>
      <c r="N173" s="18"/>
      <c r="O173" s="18"/>
      <c r="P173" s="18"/>
    </row>
    <row r="174" spans="6:16">
      <c r="F174" s="18"/>
      <c r="G174" s="18"/>
      <c r="H174" s="18"/>
      <c r="I174" s="18"/>
      <c r="J174" s="18"/>
      <c r="K174" s="18"/>
      <c r="L174" s="18"/>
      <c r="M174" s="18"/>
      <c r="N174" s="18"/>
      <c r="O174" s="18"/>
      <c r="P174" s="18"/>
    </row>
    <row r="175" spans="6:16">
      <c r="F175" s="18"/>
      <c r="G175" s="18"/>
      <c r="H175" s="18"/>
      <c r="I175" s="18"/>
      <c r="J175" s="18"/>
      <c r="K175" s="18"/>
      <c r="L175" s="18"/>
      <c r="M175" s="18"/>
      <c r="N175" s="18"/>
      <c r="O175" s="18"/>
      <c r="P175" s="18"/>
    </row>
    <row r="176" spans="6:16">
      <c r="F176" s="18"/>
      <c r="G176" s="18"/>
      <c r="H176" s="18"/>
      <c r="I176" s="18"/>
      <c r="J176" s="18"/>
      <c r="K176" s="18"/>
      <c r="L176" s="18"/>
      <c r="M176" s="18"/>
      <c r="N176" s="18"/>
      <c r="O176" s="18"/>
      <c r="P176" s="18"/>
    </row>
    <row r="177" spans="6:16">
      <c r="F177" s="18"/>
      <c r="G177" s="18"/>
      <c r="H177" s="18"/>
      <c r="I177" s="18"/>
      <c r="J177" s="18"/>
      <c r="K177" s="18"/>
      <c r="L177" s="18"/>
      <c r="M177" s="18"/>
      <c r="N177" s="18"/>
      <c r="O177" s="18"/>
      <c r="P177" s="18"/>
    </row>
    <row r="178" spans="6:16">
      <c r="F178" s="18"/>
      <c r="G178" s="18"/>
      <c r="H178" s="18"/>
      <c r="I178" s="18"/>
      <c r="J178" s="18"/>
      <c r="K178" s="18"/>
      <c r="L178" s="18"/>
      <c r="M178" s="18"/>
      <c r="N178" s="18"/>
      <c r="O178" s="18"/>
      <c r="P178" s="18"/>
    </row>
    <row r="179" spans="6:16">
      <c r="F179" s="18"/>
      <c r="G179" s="18"/>
      <c r="H179" s="18"/>
      <c r="I179" s="18"/>
      <c r="J179" s="18"/>
      <c r="K179" s="18"/>
      <c r="L179" s="18"/>
      <c r="M179" s="18"/>
      <c r="N179" s="18"/>
      <c r="O179" s="18"/>
      <c r="P179" s="18"/>
    </row>
    <row r="180" spans="6:16">
      <c r="F180" s="18"/>
      <c r="G180" s="18"/>
      <c r="H180" s="18"/>
      <c r="I180" s="18"/>
      <c r="J180" s="18"/>
      <c r="K180" s="18"/>
      <c r="L180" s="18"/>
      <c r="M180" s="18"/>
      <c r="N180" s="18"/>
      <c r="O180" s="18"/>
      <c r="P180" s="18"/>
    </row>
    <row r="181" spans="6:16">
      <c r="F181" s="18"/>
      <c r="G181" s="18"/>
      <c r="H181" s="18"/>
      <c r="I181" s="18"/>
      <c r="J181" s="18"/>
      <c r="K181" s="18"/>
      <c r="L181" s="18"/>
      <c r="M181" s="18"/>
      <c r="N181" s="18"/>
      <c r="O181" s="18"/>
      <c r="P181" s="18"/>
    </row>
    <row r="182" spans="6:16">
      <c r="F182" s="18"/>
      <c r="G182" s="18"/>
      <c r="H182" s="18"/>
      <c r="I182" s="18"/>
      <c r="J182" s="18"/>
      <c r="K182" s="18"/>
      <c r="L182" s="18"/>
      <c r="M182" s="18"/>
      <c r="N182" s="18"/>
      <c r="O182" s="18"/>
      <c r="P182" s="18"/>
    </row>
    <row r="183" spans="6:16">
      <c r="F183" s="18"/>
      <c r="G183" s="18"/>
      <c r="H183" s="18"/>
      <c r="I183" s="18"/>
      <c r="J183" s="18"/>
      <c r="K183" s="18"/>
      <c r="L183" s="18"/>
      <c r="M183" s="18"/>
      <c r="N183" s="18"/>
      <c r="O183" s="18"/>
      <c r="P183" s="18"/>
    </row>
    <row r="184" spans="6:16">
      <c r="F184" s="18"/>
      <c r="G184" s="18"/>
      <c r="H184" s="18"/>
      <c r="I184" s="18"/>
      <c r="J184" s="18"/>
      <c r="K184" s="18"/>
      <c r="L184" s="18"/>
      <c r="M184" s="18"/>
      <c r="N184" s="18"/>
      <c r="O184" s="18"/>
      <c r="P184" s="18"/>
    </row>
    <row r="185" spans="6:16">
      <c r="F185" s="18"/>
      <c r="G185" s="18"/>
      <c r="H185" s="18"/>
      <c r="I185" s="18"/>
      <c r="J185" s="18"/>
      <c r="K185" s="18"/>
      <c r="L185" s="18"/>
      <c r="M185" s="18"/>
      <c r="N185" s="18"/>
      <c r="O185" s="18"/>
      <c r="P185" s="18"/>
    </row>
    <row r="186" spans="6:16">
      <c r="F186" s="18"/>
      <c r="G186" s="18"/>
      <c r="H186" s="18"/>
      <c r="I186" s="18"/>
      <c r="J186" s="18"/>
      <c r="K186" s="18"/>
      <c r="L186" s="18"/>
      <c r="M186" s="18"/>
      <c r="N186" s="18"/>
      <c r="O186" s="18"/>
      <c r="P186" s="18"/>
    </row>
    <row r="187" spans="6:16">
      <c r="F187" s="18"/>
      <c r="G187" s="18"/>
      <c r="H187" s="18"/>
      <c r="I187" s="18"/>
      <c r="J187" s="18"/>
      <c r="K187" s="18"/>
      <c r="L187" s="18"/>
      <c r="M187" s="18"/>
      <c r="N187" s="18"/>
      <c r="O187" s="18"/>
      <c r="P187" s="18"/>
    </row>
    <row r="188" spans="6:16">
      <c r="F188" s="18"/>
      <c r="G188" s="18"/>
      <c r="H188" s="18"/>
      <c r="I188" s="18"/>
      <c r="J188" s="18"/>
      <c r="K188" s="18"/>
      <c r="L188" s="18"/>
      <c r="M188" s="18"/>
      <c r="N188" s="18"/>
      <c r="O188" s="18"/>
      <c r="P188" s="18"/>
    </row>
    <row r="189" spans="6:16">
      <c r="F189" s="18"/>
      <c r="G189" s="18"/>
      <c r="H189" s="18"/>
      <c r="I189" s="18"/>
      <c r="J189" s="18"/>
      <c r="K189" s="18"/>
      <c r="L189" s="18"/>
      <c r="M189" s="18"/>
      <c r="N189" s="18"/>
      <c r="O189" s="18"/>
      <c r="P189" s="18"/>
    </row>
    <row r="190" spans="6:16">
      <c r="F190" s="18"/>
      <c r="G190" s="18"/>
      <c r="H190" s="18"/>
      <c r="I190" s="18"/>
      <c r="J190" s="18"/>
      <c r="K190" s="18"/>
      <c r="L190" s="18"/>
      <c r="M190" s="18"/>
      <c r="N190" s="18"/>
      <c r="O190" s="18"/>
      <c r="P190" s="18"/>
    </row>
    <row r="191" spans="6:16">
      <c r="F191" s="18"/>
      <c r="G191" s="18"/>
      <c r="H191" s="18"/>
      <c r="I191" s="18"/>
      <c r="J191" s="18"/>
      <c r="K191" s="18"/>
      <c r="L191" s="18"/>
      <c r="M191" s="18"/>
      <c r="N191" s="18"/>
      <c r="O191" s="18"/>
      <c r="P191" s="18"/>
    </row>
    <row r="192" spans="6:16">
      <c r="F192" s="18"/>
      <c r="G192" s="18"/>
      <c r="H192" s="18"/>
      <c r="I192" s="18"/>
      <c r="J192" s="18"/>
      <c r="K192" s="18"/>
      <c r="L192" s="18"/>
      <c r="M192" s="18"/>
      <c r="N192" s="18"/>
      <c r="O192" s="18"/>
      <c r="P192" s="18"/>
    </row>
    <row r="193" spans="6:16">
      <c r="F193" s="18"/>
      <c r="G193" s="18"/>
      <c r="H193" s="18"/>
      <c r="I193" s="18"/>
      <c r="J193" s="18"/>
      <c r="K193" s="18"/>
      <c r="L193" s="18"/>
      <c r="M193" s="18"/>
      <c r="N193" s="18"/>
      <c r="O193" s="18"/>
      <c r="P193" s="18"/>
    </row>
    <row r="194" spans="6:16">
      <c r="F194" s="18"/>
      <c r="G194" s="18"/>
      <c r="H194" s="18"/>
      <c r="I194" s="18"/>
      <c r="J194" s="18"/>
      <c r="K194" s="18"/>
      <c r="L194" s="18"/>
      <c r="M194" s="18"/>
      <c r="N194" s="18"/>
      <c r="O194" s="18"/>
      <c r="P194" s="18"/>
    </row>
    <row r="195" spans="6:16">
      <c r="F195" s="18"/>
      <c r="G195" s="18"/>
      <c r="H195" s="18"/>
      <c r="I195" s="18"/>
      <c r="J195" s="18"/>
      <c r="K195" s="18"/>
      <c r="L195" s="18"/>
      <c r="M195" s="18"/>
      <c r="N195" s="18"/>
      <c r="O195" s="18"/>
      <c r="P195" s="18"/>
    </row>
    <row r="196" spans="6:16">
      <c r="F196" s="18"/>
      <c r="G196" s="18"/>
      <c r="H196" s="18"/>
      <c r="I196" s="18"/>
      <c r="J196" s="18"/>
      <c r="K196" s="18"/>
      <c r="L196" s="18"/>
      <c r="M196" s="18"/>
      <c r="N196" s="18"/>
      <c r="O196" s="18"/>
      <c r="P196" s="18"/>
    </row>
    <row r="197" spans="6:16">
      <c r="F197" s="18"/>
      <c r="G197" s="18"/>
      <c r="H197" s="18"/>
      <c r="I197" s="18"/>
      <c r="J197" s="18"/>
      <c r="K197" s="18"/>
      <c r="L197" s="18"/>
      <c r="M197" s="18"/>
      <c r="N197" s="18"/>
      <c r="O197" s="18"/>
      <c r="P197" s="18"/>
    </row>
    <row r="198" spans="6:16">
      <c r="F198" s="18"/>
      <c r="G198" s="18"/>
      <c r="H198" s="18"/>
      <c r="I198" s="18"/>
      <c r="J198" s="18"/>
      <c r="K198" s="18"/>
      <c r="L198" s="18"/>
      <c r="M198" s="18"/>
      <c r="N198" s="18"/>
      <c r="O198" s="18"/>
      <c r="P198" s="18"/>
    </row>
  </sheetData>
  <mergeCells count="21">
    <mergeCell ref="N93:P93"/>
    <mergeCell ref="Q93:S93"/>
    <mergeCell ref="T93:V93"/>
    <mergeCell ref="A93:A94"/>
    <mergeCell ref="B93:D93"/>
    <mergeCell ref="E93:G93"/>
    <mergeCell ref="H93:J93"/>
    <mergeCell ref="K93:M93"/>
    <mergeCell ref="A4:Q7"/>
    <mergeCell ref="A9:A10"/>
    <mergeCell ref="B9:D9"/>
    <mergeCell ref="N9:P9"/>
    <mergeCell ref="K9:M9"/>
    <mergeCell ref="H9:J9"/>
    <mergeCell ref="E9:G9"/>
    <mergeCell ref="N118:P118"/>
    <mergeCell ref="A118:A119"/>
    <mergeCell ref="B118:D118"/>
    <mergeCell ref="E118:G118"/>
    <mergeCell ref="H118:J118"/>
    <mergeCell ref="K118:M118"/>
  </mergeCells>
  <phoneticPr fontId="0" type="noConversion"/>
  <pageMargins left="0.75" right="0.75" top="1" bottom="1" header="0.5" footer="0.5"/>
  <pageSetup scale="41" orientation="portrait" r:id="rId1"/>
  <headerFooter alignWithMargins="0">
    <oddFooter>&amp;C&amp;14B-&amp;P-4</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3">
    <pageSetUpPr fitToPage="1"/>
  </sheetPr>
  <dimension ref="A1:R28"/>
  <sheetViews>
    <sheetView zoomScaleNormal="100" workbookViewId="0"/>
  </sheetViews>
  <sheetFormatPr defaultRowHeight="12.75"/>
  <cols>
    <col min="1" max="1" width="12.28515625" style="18" customWidth="1"/>
    <col min="2" max="2" width="8.7109375" style="40" customWidth="1"/>
    <col min="3" max="3" width="12" style="40" customWidth="1"/>
    <col min="4" max="4" width="12.28515625" style="40" customWidth="1"/>
    <col min="5" max="5" width="8.140625" style="40" customWidth="1"/>
    <col min="6" max="6" width="11.7109375" style="40" bestFit="1" customWidth="1"/>
    <col min="7" max="7" width="12.28515625" style="40" customWidth="1"/>
    <col min="8" max="8" width="9.28515625" style="40" customWidth="1"/>
    <col min="9" max="9" width="9.7109375" style="40" customWidth="1"/>
    <col min="10" max="10" width="12.28515625" style="40" customWidth="1"/>
    <col min="11" max="11" width="8.28515625" style="40" customWidth="1"/>
    <col min="12" max="12" width="10.42578125" style="40" customWidth="1"/>
    <col min="13" max="13" width="12.28515625" style="40" customWidth="1"/>
    <col min="14" max="15" width="11.7109375" style="40" bestFit="1" customWidth="1"/>
    <col min="16" max="16" width="12.28515625" style="40" customWidth="1"/>
    <col min="17" max="17" width="8.5703125" style="18" customWidth="1"/>
    <col min="18" max="18" width="9.42578125" style="18" bestFit="1" customWidth="1"/>
    <col min="19" max="19" width="12.28515625" style="18" customWidth="1"/>
    <col min="20" max="20" width="9.140625" style="18" customWidth="1"/>
    <col min="21" max="21" width="12.140625" style="18" customWidth="1"/>
    <col min="22" max="22" width="12.28515625" style="18" customWidth="1"/>
    <col min="23" max="16384" width="9.140625" style="18"/>
  </cols>
  <sheetData>
    <row r="1" spans="1:16" ht="26.25">
      <c r="A1" s="53" t="s">
        <v>103</v>
      </c>
    </row>
    <row r="2" spans="1:16" ht="18">
      <c r="A2" s="13" t="s">
        <v>78</v>
      </c>
      <c r="B2" s="25"/>
      <c r="C2" s="25"/>
      <c r="D2" s="25"/>
      <c r="E2" s="25"/>
      <c r="F2" s="25"/>
      <c r="G2" s="25"/>
      <c r="H2" s="25"/>
      <c r="I2" s="25"/>
      <c r="J2" s="25"/>
      <c r="K2" s="25"/>
      <c r="L2" s="25"/>
      <c r="M2" s="25"/>
      <c r="N2" s="25"/>
      <c r="O2" s="25"/>
      <c r="P2" s="25"/>
    </row>
    <row r="3" spans="1:16" ht="14.25">
      <c r="A3" s="20"/>
      <c r="B3" s="25"/>
      <c r="C3" s="25"/>
      <c r="D3" s="25"/>
      <c r="E3" s="25"/>
      <c r="F3" s="25"/>
      <c r="G3" s="25"/>
      <c r="H3" s="25"/>
      <c r="I3" s="25"/>
      <c r="J3" s="25"/>
      <c r="K3" s="25"/>
      <c r="L3" s="25"/>
      <c r="M3" s="25"/>
      <c r="N3" s="25"/>
      <c r="O3" s="25"/>
      <c r="P3" s="25"/>
    </row>
    <row r="4" spans="1:16" ht="14.25" customHeight="1">
      <c r="A4" s="359" t="s">
        <v>117</v>
      </c>
      <c r="B4" s="359"/>
      <c r="C4" s="359"/>
      <c r="D4" s="359"/>
      <c r="E4" s="359"/>
      <c r="F4" s="359"/>
      <c r="G4" s="359"/>
      <c r="H4" s="359"/>
      <c r="I4" s="359"/>
      <c r="J4" s="359"/>
      <c r="K4" s="359"/>
      <c r="L4" s="359"/>
      <c r="M4" s="359"/>
      <c r="N4" s="359"/>
      <c r="O4" s="359"/>
      <c r="P4" s="50"/>
    </row>
    <row r="5" spans="1:16" ht="17.25" customHeight="1">
      <c r="A5" s="359"/>
      <c r="B5" s="359"/>
      <c r="C5" s="359"/>
      <c r="D5" s="359"/>
      <c r="E5" s="359"/>
      <c r="F5" s="359"/>
      <c r="G5" s="359"/>
      <c r="H5" s="359"/>
      <c r="I5" s="359"/>
      <c r="J5" s="359"/>
      <c r="K5" s="359"/>
      <c r="L5" s="359"/>
      <c r="M5" s="359"/>
      <c r="N5" s="359"/>
      <c r="O5" s="359"/>
      <c r="P5" s="50"/>
    </row>
    <row r="6" spans="1:16" ht="17.25" customHeight="1">
      <c r="A6" s="50"/>
      <c r="B6" s="50"/>
      <c r="C6" s="50"/>
      <c r="D6" s="50"/>
      <c r="E6" s="50"/>
      <c r="F6" s="50"/>
      <c r="G6" s="50"/>
      <c r="H6" s="50"/>
      <c r="I6" s="50"/>
      <c r="J6" s="50"/>
      <c r="K6" s="50"/>
      <c r="L6" s="50"/>
      <c r="M6" s="50"/>
      <c r="N6" s="50"/>
      <c r="O6" s="50"/>
      <c r="P6" s="50"/>
    </row>
    <row r="7" spans="1:16" ht="15" thickBot="1">
      <c r="A7" s="14"/>
      <c r="B7" s="25"/>
      <c r="C7" s="25"/>
      <c r="D7" s="25"/>
      <c r="E7" s="25"/>
      <c r="F7" s="25"/>
      <c r="G7" s="25"/>
      <c r="H7" s="25"/>
      <c r="I7" s="25"/>
      <c r="J7" s="25"/>
      <c r="K7" s="25"/>
      <c r="L7" s="25"/>
      <c r="M7" s="25"/>
      <c r="N7" s="25"/>
      <c r="O7" s="25"/>
      <c r="P7" s="25"/>
    </row>
    <row r="8" spans="1:16" ht="13.5" customHeight="1" thickBot="1">
      <c r="A8" s="364" t="s">
        <v>6</v>
      </c>
      <c r="B8" s="384" t="s">
        <v>10</v>
      </c>
      <c r="C8" s="385"/>
      <c r="D8" s="386"/>
      <c r="E8" s="384" t="s">
        <v>32</v>
      </c>
      <c r="F8" s="385"/>
      <c r="G8" s="386"/>
      <c r="H8" s="384" t="s">
        <v>29</v>
      </c>
      <c r="I8" s="385"/>
      <c r="J8" s="386"/>
      <c r="K8" s="384" t="s">
        <v>33</v>
      </c>
      <c r="L8" s="385"/>
      <c r="M8" s="386"/>
      <c r="N8" s="384" t="s">
        <v>5</v>
      </c>
      <c r="O8" s="385"/>
      <c r="P8" s="386"/>
    </row>
    <row r="9" spans="1:16" ht="39" thickBot="1">
      <c r="A9" s="365"/>
      <c r="B9" s="56" t="s">
        <v>56</v>
      </c>
      <c r="C9" s="57" t="s">
        <v>52</v>
      </c>
      <c r="D9" s="58" t="s">
        <v>58</v>
      </c>
      <c r="E9" s="56" t="s">
        <v>0</v>
      </c>
      <c r="F9" s="57" t="s">
        <v>52</v>
      </c>
      <c r="G9" s="58" t="s">
        <v>58</v>
      </c>
      <c r="H9" s="56" t="s">
        <v>0</v>
      </c>
      <c r="I9" s="57" t="s">
        <v>52</v>
      </c>
      <c r="J9" s="58" t="s">
        <v>58</v>
      </c>
      <c r="K9" s="56" t="s">
        <v>0</v>
      </c>
      <c r="L9" s="57" t="s">
        <v>52</v>
      </c>
      <c r="M9" s="58" t="s">
        <v>58</v>
      </c>
      <c r="N9" s="82" t="s">
        <v>0</v>
      </c>
      <c r="O9" s="108" t="s">
        <v>52</v>
      </c>
      <c r="P9" s="83" t="s">
        <v>58</v>
      </c>
    </row>
    <row r="10" spans="1:16">
      <c r="A10" s="130">
        <v>2004</v>
      </c>
      <c r="B10" s="54">
        <v>18070</v>
      </c>
      <c r="C10" s="80">
        <v>173083</v>
      </c>
      <c r="D10" s="21">
        <f t="shared" ref="D10:D25" si="0">IF(C10=0, "NA", B10/C10)</f>
        <v>0.1044007788170993</v>
      </c>
      <c r="E10" s="54"/>
      <c r="F10" s="80"/>
      <c r="G10" s="21"/>
      <c r="H10" s="54">
        <v>22</v>
      </c>
      <c r="I10" s="80">
        <v>141</v>
      </c>
      <c r="J10" s="21">
        <f t="shared" ref="J10:J24" si="1">IF(I10=0, "NA", H10/I10)</f>
        <v>0.15602836879432624</v>
      </c>
      <c r="K10" s="54"/>
      <c r="L10" s="80"/>
      <c r="M10" s="21"/>
      <c r="N10" s="54">
        <f>SUM(K10,H10,E10,B10)</f>
        <v>18092</v>
      </c>
      <c r="O10" s="80">
        <f>SUM(L10,I10,F10,C10)</f>
        <v>173224</v>
      </c>
      <c r="P10" s="21">
        <f t="shared" ref="P10:P25" si="2">IF(O10=0, "NA", N10/O10)</f>
        <v>0.10444280238304161</v>
      </c>
    </row>
    <row r="11" spans="1:16">
      <c r="A11" s="130">
        <v>2005</v>
      </c>
      <c r="B11" s="55">
        <v>19058</v>
      </c>
      <c r="C11" s="79">
        <v>198036</v>
      </c>
      <c r="D11" s="15">
        <f t="shared" si="0"/>
        <v>9.6235027974711673E-2</v>
      </c>
      <c r="E11" s="55"/>
      <c r="F11" s="79"/>
      <c r="G11" s="15"/>
      <c r="H11" s="55">
        <v>45</v>
      </c>
      <c r="I11" s="79">
        <v>268</v>
      </c>
      <c r="J11" s="15">
        <f t="shared" si="1"/>
        <v>0.16791044776119404</v>
      </c>
      <c r="K11" s="55"/>
      <c r="L11" s="79"/>
      <c r="M11" s="15"/>
      <c r="N11" s="55">
        <f t="shared" ref="N11:O25" si="3">SUM(K11,H11,E11,B11)</f>
        <v>19103</v>
      </c>
      <c r="O11" s="79">
        <f t="shared" si="3"/>
        <v>198304</v>
      </c>
      <c r="P11" s="15">
        <f t="shared" si="2"/>
        <v>9.6331894465063739E-2</v>
      </c>
    </row>
    <row r="12" spans="1:16">
      <c r="A12" s="130">
        <v>2006</v>
      </c>
      <c r="B12" s="55">
        <v>20008</v>
      </c>
      <c r="C12" s="79">
        <v>202872</v>
      </c>
      <c r="D12" s="15">
        <f t="shared" si="0"/>
        <v>9.8623762766670606E-2</v>
      </c>
      <c r="E12" s="55"/>
      <c r="F12" s="79"/>
      <c r="G12" s="15"/>
      <c r="H12" s="55">
        <v>24</v>
      </c>
      <c r="I12" s="79">
        <v>262</v>
      </c>
      <c r="J12" s="15">
        <f t="shared" si="1"/>
        <v>9.1603053435114504E-2</v>
      </c>
      <c r="K12" s="55"/>
      <c r="L12" s="79"/>
      <c r="M12" s="15"/>
      <c r="N12" s="55">
        <f t="shared" si="3"/>
        <v>20032</v>
      </c>
      <c r="O12" s="79">
        <f t="shared" si="3"/>
        <v>203134</v>
      </c>
      <c r="P12" s="15">
        <f t="shared" si="2"/>
        <v>9.8614707532958534E-2</v>
      </c>
    </row>
    <row r="13" spans="1:16">
      <c r="A13" s="130">
        <v>2007</v>
      </c>
      <c r="B13" s="55">
        <v>19885</v>
      </c>
      <c r="C13" s="79">
        <v>227283</v>
      </c>
      <c r="D13" s="15">
        <f t="shared" si="0"/>
        <v>8.7490045449945666E-2</v>
      </c>
      <c r="E13" s="55"/>
      <c r="F13" s="79"/>
      <c r="G13" s="15"/>
      <c r="H13" s="55">
        <v>15</v>
      </c>
      <c r="I13" s="79">
        <v>104</v>
      </c>
      <c r="J13" s="15">
        <f t="shared" si="1"/>
        <v>0.14423076923076922</v>
      </c>
      <c r="K13" s="55">
        <v>220</v>
      </c>
      <c r="L13" s="79">
        <v>2101</v>
      </c>
      <c r="M13" s="15">
        <f t="shared" ref="M13:M25" si="4">IF(L13=0, "NA", K13/L13)</f>
        <v>0.10471204188481675</v>
      </c>
      <c r="N13" s="55">
        <f t="shared" si="3"/>
        <v>20120</v>
      </c>
      <c r="O13" s="79">
        <f t="shared" si="3"/>
        <v>229488</v>
      </c>
      <c r="P13" s="15">
        <f t="shared" si="2"/>
        <v>8.7673429547514461E-2</v>
      </c>
    </row>
    <row r="14" spans="1:16">
      <c r="A14" s="130">
        <v>2008</v>
      </c>
      <c r="B14" s="55">
        <v>16990</v>
      </c>
      <c r="C14" s="79">
        <v>230259</v>
      </c>
      <c r="D14" s="15">
        <f t="shared" si="0"/>
        <v>7.3786475230067011E-2</v>
      </c>
      <c r="E14" s="55">
        <v>707</v>
      </c>
      <c r="F14" s="79">
        <v>9073</v>
      </c>
      <c r="G14" s="15">
        <f t="shared" ref="G14:G25" si="5">IF(F14=0, "NA", E14/F14)</f>
        <v>7.7923509313347294E-2</v>
      </c>
      <c r="H14" s="55">
        <v>14</v>
      </c>
      <c r="I14" s="79">
        <v>113</v>
      </c>
      <c r="J14" s="15">
        <f t="shared" si="1"/>
        <v>0.12389380530973451</v>
      </c>
      <c r="K14" s="55">
        <v>280</v>
      </c>
      <c r="L14" s="79">
        <v>2431</v>
      </c>
      <c r="M14" s="15">
        <f t="shared" si="4"/>
        <v>0.11517893870835047</v>
      </c>
      <c r="N14" s="55">
        <f t="shared" si="3"/>
        <v>17991</v>
      </c>
      <c r="O14" s="79">
        <f t="shared" si="3"/>
        <v>241876</v>
      </c>
      <c r="P14" s="15">
        <f t="shared" si="2"/>
        <v>7.438108783012784E-2</v>
      </c>
    </row>
    <row r="15" spans="1:16">
      <c r="A15" s="130">
        <v>2009</v>
      </c>
      <c r="B15" s="55">
        <v>10829</v>
      </c>
      <c r="C15" s="79">
        <v>184965</v>
      </c>
      <c r="D15" s="15">
        <f t="shared" si="0"/>
        <v>5.8546211445408593E-2</v>
      </c>
      <c r="E15" s="55">
        <v>463</v>
      </c>
      <c r="F15" s="79">
        <v>6249</v>
      </c>
      <c r="G15" s="15">
        <f t="shared" si="5"/>
        <v>7.4091854696751475E-2</v>
      </c>
      <c r="H15" s="55">
        <v>20</v>
      </c>
      <c r="I15" s="79">
        <v>236</v>
      </c>
      <c r="J15" s="15">
        <f t="shared" si="1"/>
        <v>8.4745762711864403E-2</v>
      </c>
      <c r="K15" s="55">
        <v>95</v>
      </c>
      <c r="L15" s="79">
        <v>929</v>
      </c>
      <c r="M15" s="15">
        <f t="shared" si="4"/>
        <v>0.10226049515608181</v>
      </c>
      <c r="N15" s="55">
        <f t="shared" si="3"/>
        <v>11407</v>
      </c>
      <c r="O15" s="79">
        <f t="shared" si="3"/>
        <v>192379</v>
      </c>
      <c r="P15" s="15">
        <f t="shared" si="2"/>
        <v>5.9294413631425465E-2</v>
      </c>
    </row>
    <row r="16" spans="1:16">
      <c r="A16" s="130">
        <v>2010</v>
      </c>
      <c r="B16" s="55">
        <v>11459</v>
      </c>
      <c r="C16" s="79">
        <v>236432</v>
      </c>
      <c r="D16" s="15">
        <f t="shared" si="0"/>
        <v>4.8466366650876364E-2</v>
      </c>
      <c r="E16" s="55">
        <v>447</v>
      </c>
      <c r="F16" s="79">
        <v>5997</v>
      </c>
      <c r="G16" s="15">
        <f t="shared" si="5"/>
        <v>7.4537268634317158E-2</v>
      </c>
      <c r="H16" s="55">
        <v>56</v>
      </c>
      <c r="I16" s="79">
        <v>429</v>
      </c>
      <c r="J16" s="15">
        <f t="shared" si="1"/>
        <v>0.13053613053613053</v>
      </c>
      <c r="K16" s="55">
        <v>93</v>
      </c>
      <c r="L16" s="79">
        <v>881</v>
      </c>
      <c r="M16" s="15">
        <f t="shared" si="4"/>
        <v>0.10556186152099886</v>
      </c>
      <c r="N16" s="55">
        <f t="shared" si="3"/>
        <v>12055</v>
      </c>
      <c r="O16" s="79">
        <f t="shared" si="3"/>
        <v>243739</v>
      </c>
      <c r="P16" s="15">
        <f t="shared" si="2"/>
        <v>4.9458642236162455E-2</v>
      </c>
    </row>
    <row r="17" spans="1:18">
      <c r="A17" s="130">
        <v>2011</v>
      </c>
      <c r="B17" s="55">
        <v>11033</v>
      </c>
      <c r="C17" s="79">
        <v>258522</v>
      </c>
      <c r="D17" s="15">
        <f t="shared" si="0"/>
        <v>4.2677218960088505E-2</v>
      </c>
      <c r="E17" s="55">
        <v>565</v>
      </c>
      <c r="F17" s="79">
        <v>9763</v>
      </c>
      <c r="G17" s="15">
        <f t="shared" si="5"/>
        <v>5.7871555874218987E-2</v>
      </c>
      <c r="H17" s="55">
        <v>65</v>
      </c>
      <c r="I17" s="79">
        <v>803</v>
      </c>
      <c r="J17" s="15">
        <f t="shared" si="1"/>
        <v>8.0946450809464512E-2</v>
      </c>
      <c r="K17" s="55">
        <v>389</v>
      </c>
      <c r="L17" s="79">
        <v>2700</v>
      </c>
      <c r="M17" s="15">
        <f t="shared" si="4"/>
        <v>0.14407407407407408</v>
      </c>
      <c r="N17" s="55">
        <f t="shared" si="3"/>
        <v>12052</v>
      </c>
      <c r="O17" s="79">
        <f t="shared" si="3"/>
        <v>271788</v>
      </c>
      <c r="P17" s="15">
        <f t="shared" si="2"/>
        <v>4.4343385285590238E-2</v>
      </c>
      <c r="R17" s="115"/>
    </row>
    <row r="18" spans="1:18">
      <c r="A18" s="130">
        <v>2012</v>
      </c>
      <c r="B18" s="55">
        <v>10563</v>
      </c>
      <c r="C18" s="79">
        <v>280561</v>
      </c>
      <c r="D18" s="15">
        <f t="shared" si="0"/>
        <v>3.7649566404453931E-2</v>
      </c>
      <c r="E18" s="55">
        <v>403</v>
      </c>
      <c r="F18" s="79">
        <v>10048</v>
      </c>
      <c r="G18" s="15">
        <f t="shared" si="5"/>
        <v>4.0107484076433123E-2</v>
      </c>
      <c r="H18" s="55">
        <v>80</v>
      </c>
      <c r="I18" s="79">
        <v>1007</v>
      </c>
      <c r="J18" s="15">
        <f t="shared" si="1"/>
        <v>7.9443892750744788E-2</v>
      </c>
      <c r="K18" s="55">
        <v>349</v>
      </c>
      <c r="L18" s="79">
        <v>2461</v>
      </c>
      <c r="M18" s="15">
        <f t="shared" si="4"/>
        <v>0.14181227143437627</v>
      </c>
      <c r="N18" s="55">
        <f t="shared" si="3"/>
        <v>11395</v>
      </c>
      <c r="O18" s="79">
        <f t="shared" si="3"/>
        <v>294077</v>
      </c>
      <c r="P18" s="15">
        <f t="shared" si="2"/>
        <v>3.8748355022664133E-2</v>
      </c>
    </row>
    <row r="19" spans="1:18">
      <c r="A19" s="130">
        <v>2013</v>
      </c>
      <c r="B19" s="55">
        <v>9891</v>
      </c>
      <c r="C19" s="79">
        <v>310289</v>
      </c>
      <c r="D19" s="15">
        <f t="shared" si="0"/>
        <v>3.1876734270309293E-2</v>
      </c>
      <c r="E19" s="55">
        <v>307</v>
      </c>
      <c r="F19" s="79">
        <v>9247</v>
      </c>
      <c r="G19" s="15">
        <f t="shared" si="5"/>
        <v>3.3199956742727368E-2</v>
      </c>
      <c r="H19" s="55">
        <v>49</v>
      </c>
      <c r="I19" s="79">
        <v>1072</v>
      </c>
      <c r="J19" s="15">
        <f t="shared" si="1"/>
        <v>4.5708955223880597E-2</v>
      </c>
      <c r="K19" s="55">
        <v>216</v>
      </c>
      <c r="L19" s="79">
        <v>2094</v>
      </c>
      <c r="M19" s="15">
        <f t="shared" si="4"/>
        <v>0.10315186246418338</v>
      </c>
      <c r="N19" s="55">
        <f t="shared" si="3"/>
        <v>10463</v>
      </c>
      <c r="O19" s="79">
        <f t="shared" si="3"/>
        <v>322702</v>
      </c>
      <c r="P19" s="15">
        <f t="shared" si="2"/>
        <v>3.2423102428866257E-2</v>
      </c>
    </row>
    <row r="20" spans="1:18">
      <c r="A20" s="130">
        <v>2014</v>
      </c>
      <c r="B20" s="55">
        <v>7581</v>
      </c>
      <c r="C20" s="79">
        <v>327112</v>
      </c>
      <c r="D20" s="15">
        <f t="shared" si="0"/>
        <v>2.3175548436009684E-2</v>
      </c>
      <c r="E20" s="55">
        <v>254</v>
      </c>
      <c r="F20" s="79">
        <v>10699</v>
      </c>
      <c r="G20" s="15">
        <f t="shared" si="5"/>
        <v>2.37405364987382E-2</v>
      </c>
      <c r="H20" s="55">
        <v>139</v>
      </c>
      <c r="I20" s="79">
        <v>2757</v>
      </c>
      <c r="J20" s="15">
        <f t="shared" si="1"/>
        <v>5.0417120058034094E-2</v>
      </c>
      <c r="K20" s="55">
        <v>305</v>
      </c>
      <c r="L20" s="79">
        <v>2166</v>
      </c>
      <c r="M20" s="15">
        <f t="shared" si="4"/>
        <v>0.14081255771006462</v>
      </c>
      <c r="N20" s="55">
        <f t="shared" si="3"/>
        <v>8279</v>
      </c>
      <c r="O20" s="79">
        <f t="shared" si="3"/>
        <v>342734</v>
      </c>
      <c r="P20" s="15">
        <f t="shared" si="2"/>
        <v>2.415575927687361E-2</v>
      </c>
    </row>
    <row r="21" spans="1:18">
      <c r="A21" s="130">
        <v>2015</v>
      </c>
      <c r="B21" s="55">
        <v>5682</v>
      </c>
      <c r="C21" s="79">
        <v>374167</v>
      </c>
      <c r="D21" s="15">
        <f t="shared" si="0"/>
        <v>1.5185732573957618E-2</v>
      </c>
      <c r="E21" s="55">
        <v>362</v>
      </c>
      <c r="F21" s="79">
        <v>16210</v>
      </c>
      <c r="G21" s="15">
        <f t="shared" si="5"/>
        <v>2.2331893892658852E-2</v>
      </c>
      <c r="H21" s="55">
        <v>123</v>
      </c>
      <c r="I21" s="79">
        <v>2726</v>
      </c>
      <c r="J21" s="15">
        <f t="shared" si="1"/>
        <v>4.5121056493030082E-2</v>
      </c>
      <c r="K21" s="55">
        <v>387</v>
      </c>
      <c r="L21" s="79">
        <v>4157</v>
      </c>
      <c r="M21" s="15">
        <f t="shared" si="4"/>
        <v>9.3095982679817182E-2</v>
      </c>
      <c r="N21" s="55">
        <f t="shared" si="3"/>
        <v>6554</v>
      </c>
      <c r="O21" s="79">
        <f t="shared" si="3"/>
        <v>397260</v>
      </c>
      <c r="P21" s="15">
        <f t="shared" si="2"/>
        <v>1.6498011377938882E-2</v>
      </c>
    </row>
    <row r="22" spans="1:18">
      <c r="A22" s="130">
        <v>2016</v>
      </c>
      <c r="B22" s="55">
        <v>4473</v>
      </c>
      <c r="C22" s="79">
        <v>360483</v>
      </c>
      <c r="D22" s="15">
        <f t="shared" si="0"/>
        <v>1.2408352127562187E-2</v>
      </c>
      <c r="E22" s="55">
        <v>154</v>
      </c>
      <c r="F22" s="79">
        <v>13551</v>
      </c>
      <c r="G22" s="15">
        <f t="shared" si="5"/>
        <v>1.1364474946498414E-2</v>
      </c>
      <c r="H22" s="55">
        <v>71</v>
      </c>
      <c r="I22" s="79">
        <v>1168</v>
      </c>
      <c r="J22" s="15">
        <f t="shared" si="1"/>
        <v>6.0787671232876712E-2</v>
      </c>
      <c r="K22" s="55">
        <v>280</v>
      </c>
      <c r="L22" s="79">
        <v>3701</v>
      </c>
      <c r="M22" s="15">
        <f t="shared" si="4"/>
        <v>7.5655228316671166E-2</v>
      </c>
      <c r="N22" s="55">
        <f t="shared" si="3"/>
        <v>4978</v>
      </c>
      <c r="O22" s="79">
        <f t="shared" si="3"/>
        <v>378903</v>
      </c>
      <c r="P22" s="15">
        <f t="shared" si="2"/>
        <v>1.3137927121189328E-2</v>
      </c>
    </row>
    <row r="23" spans="1:18">
      <c r="A23" s="130">
        <v>2017</v>
      </c>
      <c r="B23" s="55">
        <v>3280</v>
      </c>
      <c r="C23" s="79">
        <v>337180</v>
      </c>
      <c r="D23" s="15">
        <f t="shared" si="0"/>
        <v>9.7277418589477426E-3</v>
      </c>
      <c r="E23" s="55">
        <v>127</v>
      </c>
      <c r="F23" s="79">
        <v>9920</v>
      </c>
      <c r="G23" s="15">
        <f t="shared" si="5"/>
        <v>1.2802419354838709E-2</v>
      </c>
      <c r="H23" s="55">
        <v>21</v>
      </c>
      <c r="I23" s="79">
        <v>593</v>
      </c>
      <c r="J23" s="15">
        <f t="shared" si="1"/>
        <v>3.5413153456998317E-2</v>
      </c>
      <c r="K23" s="55">
        <v>132</v>
      </c>
      <c r="L23" s="79">
        <v>2128</v>
      </c>
      <c r="M23" s="15">
        <f t="shared" si="4"/>
        <v>6.2030075187969921E-2</v>
      </c>
      <c r="N23" s="55">
        <f t="shared" si="3"/>
        <v>3560</v>
      </c>
      <c r="O23" s="79">
        <f t="shared" si="3"/>
        <v>349821</v>
      </c>
      <c r="P23" s="15">
        <f t="shared" si="2"/>
        <v>1.0176633192404116E-2</v>
      </c>
    </row>
    <row r="24" spans="1:18">
      <c r="A24" s="130">
        <v>2018</v>
      </c>
      <c r="B24" s="55">
        <v>550</v>
      </c>
      <c r="C24" s="79">
        <v>53987</v>
      </c>
      <c r="D24" s="15">
        <f t="shared" si="0"/>
        <v>1.0187637764647045E-2</v>
      </c>
      <c r="E24" s="55">
        <v>13</v>
      </c>
      <c r="F24" s="79">
        <v>872</v>
      </c>
      <c r="G24" s="15">
        <f t="shared" si="5"/>
        <v>1.4908256880733946E-2</v>
      </c>
      <c r="H24" s="55">
        <v>9</v>
      </c>
      <c r="I24" s="79">
        <v>94</v>
      </c>
      <c r="J24" s="15">
        <f t="shared" si="1"/>
        <v>9.5744680851063829E-2</v>
      </c>
      <c r="K24" s="55">
        <v>17</v>
      </c>
      <c r="L24" s="79">
        <v>244</v>
      </c>
      <c r="M24" s="15">
        <f t="shared" si="4"/>
        <v>6.9672131147540978E-2</v>
      </c>
      <c r="N24" s="55">
        <f t="shared" si="3"/>
        <v>589</v>
      </c>
      <c r="O24" s="79">
        <f t="shared" si="3"/>
        <v>55197</v>
      </c>
      <c r="P24" s="15">
        <f t="shared" si="2"/>
        <v>1.0670869793648206E-2</v>
      </c>
    </row>
    <row r="25" spans="1:18" ht="13.5" thickBot="1">
      <c r="A25" s="130">
        <v>2019</v>
      </c>
      <c r="B25" s="70">
        <v>7</v>
      </c>
      <c r="C25" s="81">
        <v>381</v>
      </c>
      <c r="D25" s="22">
        <f t="shared" si="0"/>
        <v>1.8372703412073491E-2</v>
      </c>
      <c r="E25" s="70">
        <v>2</v>
      </c>
      <c r="F25" s="81">
        <v>17</v>
      </c>
      <c r="G25" s="22">
        <f t="shared" si="5"/>
        <v>0.11764705882352941</v>
      </c>
      <c r="H25" s="70"/>
      <c r="I25" s="81"/>
      <c r="J25" s="22"/>
      <c r="K25" s="70"/>
      <c r="L25" s="81">
        <v>12</v>
      </c>
      <c r="M25" s="22">
        <f t="shared" si="4"/>
        <v>0</v>
      </c>
      <c r="N25" s="70">
        <f t="shared" si="3"/>
        <v>9</v>
      </c>
      <c r="O25" s="81">
        <f t="shared" si="3"/>
        <v>410</v>
      </c>
      <c r="P25" s="22">
        <f t="shared" si="2"/>
        <v>2.1951219512195121E-2</v>
      </c>
    </row>
    <row r="26" spans="1:18" ht="13.5" thickBot="1">
      <c r="A26" s="16" t="s">
        <v>5</v>
      </c>
      <c r="B26" s="32">
        <f>SUM(B10:B25)</f>
        <v>169359</v>
      </c>
      <c r="C26" s="34">
        <f>SUM(C10:C25)</f>
        <v>3755612</v>
      </c>
      <c r="D26" s="109">
        <f>B26/C26</f>
        <v>4.5094913958097907E-2</v>
      </c>
      <c r="E26" s="32">
        <f>SUM(E10:E25)</f>
        <v>3804</v>
      </c>
      <c r="F26" s="34">
        <f>SUM(F10:F25)</f>
        <v>101646</v>
      </c>
      <c r="G26" s="109">
        <f>E26/F26</f>
        <v>3.7424000944454285E-2</v>
      </c>
      <c r="H26" s="32">
        <f>SUM(H10:H25)</f>
        <v>753</v>
      </c>
      <c r="I26" s="34">
        <f>SUM(I10:I25)</f>
        <v>11773</v>
      </c>
      <c r="J26" s="109">
        <f>H26/I26</f>
        <v>6.3959908264673404E-2</v>
      </c>
      <c r="K26" s="32">
        <f>SUM(K10:K25)</f>
        <v>2763</v>
      </c>
      <c r="L26" s="34">
        <f>SUM(L10:L25)</f>
        <v>26005</v>
      </c>
      <c r="M26" s="109">
        <f>K26/L26</f>
        <v>0.10624879830801769</v>
      </c>
      <c r="N26" s="262">
        <f>SUM(N10:N25)</f>
        <v>176679</v>
      </c>
      <c r="O26" s="263">
        <f>SUM(O10:O25)</f>
        <v>3895036</v>
      </c>
      <c r="P26" s="313">
        <f>N26/O26</f>
        <v>4.5360042885354591E-2</v>
      </c>
    </row>
    <row r="27" spans="1:18">
      <c r="K27" s="18"/>
      <c r="L27" s="18"/>
      <c r="M27" s="18"/>
      <c r="N27" s="18"/>
      <c r="O27" s="18"/>
      <c r="P27" s="18"/>
    </row>
    <row r="28" spans="1:18">
      <c r="J28" s="18"/>
      <c r="K28" s="18"/>
      <c r="L28" s="18"/>
      <c r="M28" s="18"/>
      <c r="N28" s="18"/>
      <c r="O28" s="18"/>
      <c r="P28" s="18"/>
    </row>
  </sheetData>
  <mergeCells count="7">
    <mergeCell ref="N8:P8"/>
    <mergeCell ref="K8:M8"/>
    <mergeCell ref="A4:O5"/>
    <mergeCell ref="A8:A9"/>
    <mergeCell ref="B8:D8"/>
    <mergeCell ref="E8:G8"/>
    <mergeCell ref="H8:J8"/>
  </mergeCells>
  <phoneticPr fontId="0" type="noConversion"/>
  <pageMargins left="0.75" right="0.75" top="1" bottom="1" header="0.5" footer="0.5"/>
  <pageSetup scale="40" orientation="portrait" r:id="rId1"/>
  <headerFooter alignWithMargins="0">
    <oddFooter>&amp;C&amp;14B-&amp;P-4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4">
    <pageSetUpPr fitToPage="1"/>
  </sheetPr>
  <dimension ref="A1:U105"/>
  <sheetViews>
    <sheetView zoomScaleNormal="100" workbookViewId="0"/>
  </sheetViews>
  <sheetFormatPr defaultRowHeight="12.75"/>
  <cols>
    <col min="1" max="1" width="11.85546875" style="18" customWidth="1"/>
    <col min="2" max="3" width="11.42578125" style="40" customWidth="1"/>
    <col min="4" max="4" width="12.5703125" style="40" customWidth="1"/>
    <col min="5" max="5" width="11" style="40" bestFit="1" customWidth="1"/>
    <col min="6" max="6" width="12" style="40" bestFit="1" customWidth="1"/>
    <col min="7" max="7" width="12.5703125" style="40" customWidth="1"/>
    <col min="8" max="8" width="11" style="40" bestFit="1" customWidth="1"/>
    <col min="9" max="9" width="12" style="40" bestFit="1" customWidth="1"/>
    <col min="10" max="10" width="12.5703125" style="40" customWidth="1"/>
    <col min="11" max="11" width="11" style="40" bestFit="1" customWidth="1"/>
    <col min="12" max="12" width="12" style="40" bestFit="1" customWidth="1"/>
    <col min="13" max="13" width="12.5703125" style="40" customWidth="1"/>
    <col min="14" max="14" width="11.42578125" style="40" customWidth="1"/>
    <col min="15" max="15" width="13.85546875" style="40" customWidth="1"/>
    <col min="16" max="16" width="12.5703125" style="40" customWidth="1"/>
    <col min="17" max="17" width="10.140625" style="18" customWidth="1"/>
    <col min="18" max="16384" width="9.140625" style="18"/>
  </cols>
  <sheetData>
    <row r="1" spans="1:17" ht="26.25">
      <c r="A1" s="53" t="s">
        <v>103</v>
      </c>
    </row>
    <row r="2" spans="1:17" ht="18">
      <c r="A2" s="13" t="s">
        <v>84</v>
      </c>
      <c r="B2" s="25"/>
      <c r="C2" s="25"/>
      <c r="D2" s="25"/>
      <c r="E2" s="25"/>
      <c r="F2" s="25"/>
      <c r="G2" s="25"/>
      <c r="H2" s="25"/>
      <c r="I2" s="25"/>
      <c r="J2" s="25"/>
      <c r="K2" s="25"/>
      <c r="L2" s="25"/>
      <c r="M2" s="25"/>
      <c r="N2" s="25"/>
      <c r="O2" s="25"/>
      <c r="P2" s="25"/>
    </row>
    <row r="3" spans="1:17" ht="14.25">
      <c r="A3" s="20"/>
      <c r="B3" s="25"/>
      <c r="C3" s="25"/>
      <c r="D3" s="25"/>
      <c r="E3" s="25"/>
      <c r="F3" s="25"/>
      <c r="G3" s="25"/>
      <c r="H3" s="25"/>
      <c r="I3" s="25"/>
      <c r="J3" s="25"/>
      <c r="K3" s="25"/>
      <c r="L3" s="25"/>
      <c r="M3" s="25"/>
      <c r="N3" s="25"/>
      <c r="O3" s="25"/>
      <c r="P3" s="25"/>
    </row>
    <row r="4" spans="1:17" s="30" customFormat="1" ht="16.5" customHeight="1">
      <c r="A4" s="359" t="s">
        <v>86</v>
      </c>
      <c r="B4" s="359"/>
      <c r="C4" s="359"/>
      <c r="D4" s="359"/>
      <c r="E4" s="359"/>
      <c r="F4" s="359"/>
      <c r="G4" s="359"/>
      <c r="H4" s="359"/>
      <c r="I4" s="359"/>
      <c r="J4" s="359"/>
      <c r="K4" s="359"/>
      <c r="L4" s="359"/>
      <c r="M4" s="359"/>
      <c r="N4" s="359"/>
      <c r="O4" s="359"/>
      <c r="P4" s="359"/>
      <c r="Q4" s="359"/>
    </row>
    <row r="5" spans="1:17" s="30" customFormat="1" ht="16.5" customHeight="1">
      <c r="A5" s="359"/>
      <c r="B5" s="359"/>
      <c r="C5" s="359"/>
      <c r="D5" s="359"/>
      <c r="E5" s="359"/>
      <c r="F5" s="359"/>
      <c r="G5" s="359"/>
      <c r="H5" s="359"/>
      <c r="I5" s="359"/>
      <c r="J5" s="359"/>
      <c r="K5" s="359"/>
      <c r="L5" s="359"/>
      <c r="M5" s="359"/>
      <c r="N5" s="359"/>
      <c r="O5" s="359"/>
      <c r="P5" s="359"/>
      <c r="Q5" s="359"/>
    </row>
    <row r="6" spans="1:17" ht="15" thickBot="1">
      <c r="A6" s="14"/>
      <c r="B6" s="25"/>
      <c r="C6" s="25"/>
      <c r="D6" s="25"/>
      <c r="E6" s="25"/>
      <c r="F6" s="25"/>
      <c r="G6" s="25"/>
      <c r="H6" s="25"/>
      <c r="I6" s="25"/>
      <c r="J6" s="25"/>
      <c r="K6" s="25"/>
      <c r="L6" s="25"/>
      <c r="M6" s="25"/>
      <c r="N6" s="25"/>
      <c r="O6" s="25"/>
      <c r="P6" s="25"/>
    </row>
    <row r="7" spans="1:17" ht="13.5" customHeight="1" thickBot="1">
      <c r="A7" s="364" t="s">
        <v>6</v>
      </c>
      <c r="B7" s="384" t="s">
        <v>10</v>
      </c>
      <c r="C7" s="385"/>
      <c r="D7" s="386"/>
      <c r="E7" s="384" t="s">
        <v>32</v>
      </c>
      <c r="F7" s="385"/>
      <c r="G7" s="386"/>
      <c r="H7" s="384" t="s">
        <v>29</v>
      </c>
      <c r="I7" s="385"/>
      <c r="J7" s="386"/>
      <c r="K7" s="384" t="s">
        <v>33</v>
      </c>
      <c r="L7" s="385"/>
      <c r="M7" s="386"/>
      <c r="N7" s="384" t="s">
        <v>5</v>
      </c>
      <c r="O7" s="385"/>
      <c r="P7" s="386"/>
    </row>
    <row r="8" spans="1:17" ht="43.5" customHeight="1" thickBot="1">
      <c r="A8" s="365"/>
      <c r="B8" s="56" t="s">
        <v>57</v>
      </c>
      <c r="C8" s="57" t="s">
        <v>52</v>
      </c>
      <c r="D8" s="58" t="s">
        <v>58</v>
      </c>
      <c r="E8" s="56" t="s">
        <v>57</v>
      </c>
      <c r="F8" s="57" t="s">
        <v>52</v>
      </c>
      <c r="G8" s="58" t="s">
        <v>58</v>
      </c>
      <c r="H8" s="56" t="s">
        <v>57</v>
      </c>
      <c r="I8" s="57" t="s">
        <v>52</v>
      </c>
      <c r="J8" s="58" t="s">
        <v>58</v>
      </c>
      <c r="K8" s="56" t="s">
        <v>57</v>
      </c>
      <c r="L8" s="57" t="s">
        <v>52</v>
      </c>
      <c r="M8" s="58" t="s">
        <v>58</v>
      </c>
      <c r="N8" s="56" t="s">
        <v>57</v>
      </c>
      <c r="O8" s="108" t="s">
        <v>52</v>
      </c>
      <c r="P8" s="83" t="s">
        <v>58</v>
      </c>
    </row>
    <row r="9" spans="1:17">
      <c r="A9" s="130">
        <v>2004</v>
      </c>
      <c r="B9" s="54">
        <v>11045</v>
      </c>
      <c r="C9" s="80">
        <v>173083</v>
      </c>
      <c r="D9" s="21">
        <f t="shared" ref="D9:D24" si="0">IF(C9=0, "NA", B9/C9)</f>
        <v>6.3813314999162249E-2</v>
      </c>
      <c r="E9" s="54"/>
      <c r="F9" s="80"/>
      <c r="G9" s="21"/>
      <c r="H9" s="54">
        <v>9</v>
      </c>
      <c r="I9" s="80">
        <v>141</v>
      </c>
      <c r="J9" s="21">
        <f t="shared" ref="J9:J23" si="1">IF(I9=0, "NA", H9/I9)</f>
        <v>6.3829787234042548E-2</v>
      </c>
      <c r="K9" s="54"/>
      <c r="L9" s="80"/>
      <c r="M9" s="21"/>
      <c r="N9" s="54">
        <f>SUM(K9,H9,E9,B9)</f>
        <v>11054</v>
      </c>
      <c r="O9" s="80">
        <f>SUM(L9,I9,F9,C9)</f>
        <v>173224</v>
      </c>
      <c r="P9" s="21">
        <f t="shared" ref="P9:P24" si="2">IF(O9=0, "NA", N9/O9)</f>
        <v>6.3813328407149122E-2</v>
      </c>
    </row>
    <row r="10" spans="1:17">
      <c r="A10" s="130">
        <v>2005</v>
      </c>
      <c r="B10" s="55">
        <v>9963</v>
      </c>
      <c r="C10" s="79">
        <v>198036</v>
      </c>
      <c r="D10" s="15">
        <f t="shared" si="0"/>
        <v>5.0309034720959822E-2</v>
      </c>
      <c r="E10" s="55"/>
      <c r="F10" s="79"/>
      <c r="G10" s="15"/>
      <c r="H10" s="55">
        <v>24</v>
      </c>
      <c r="I10" s="79">
        <v>268</v>
      </c>
      <c r="J10" s="15">
        <f t="shared" si="1"/>
        <v>8.9552238805970144E-2</v>
      </c>
      <c r="K10" s="55"/>
      <c r="L10" s="79"/>
      <c r="M10" s="15"/>
      <c r="N10" s="55">
        <f t="shared" ref="N10:O24" si="3">SUM(K10,H10,E10,B10)</f>
        <v>9987</v>
      </c>
      <c r="O10" s="79">
        <f t="shared" si="3"/>
        <v>198304</v>
      </c>
      <c r="P10" s="15">
        <f t="shared" si="2"/>
        <v>5.036207035662417E-2</v>
      </c>
    </row>
    <row r="11" spans="1:17">
      <c r="A11" s="130">
        <v>2006</v>
      </c>
      <c r="B11" s="55">
        <v>8692</v>
      </c>
      <c r="C11" s="79">
        <v>202872</v>
      </c>
      <c r="D11" s="15">
        <f t="shared" si="0"/>
        <v>4.2844749398635591E-2</v>
      </c>
      <c r="E11" s="55"/>
      <c r="F11" s="79"/>
      <c r="G11" s="15"/>
      <c r="H11" s="55">
        <v>17</v>
      </c>
      <c r="I11" s="79">
        <v>262</v>
      </c>
      <c r="J11" s="15">
        <f t="shared" si="1"/>
        <v>6.4885496183206104E-2</v>
      </c>
      <c r="K11" s="55"/>
      <c r="L11" s="79"/>
      <c r="M11" s="15"/>
      <c r="N11" s="55">
        <f t="shared" si="3"/>
        <v>8709</v>
      </c>
      <c r="O11" s="79">
        <f t="shared" si="3"/>
        <v>203134</v>
      </c>
      <c r="P11" s="15">
        <f t="shared" si="2"/>
        <v>4.287317731152835E-2</v>
      </c>
    </row>
    <row r="12" spans="1:17">
      <c r="A12" s="130">
        <v>2007</v>
      </c>
      <c r="B12" s="55">
        <v>7349</v>
      </c>
      <c r="C12" s="79">
        <v>227283</v>
      </c>
      <c r="D12" s="15">
        <f t="shared" si="0"/>
        <v>3.2334138496939939E-2</v>
      </c>
      <c r="E12" s="55"/>
      <c r="F12" s="79"/>
      <c r="G12" s="15"/>
      <c r="H12" s="55">
        <v>14</v>
      </c>
      <c r="I12" s="79">
        <v>104</v>
      </c>
      <c r="J12" s="15">
        <f t="shared" si="1"/>
        <v>0.13461538461538461</v>
      </c>
      <c r="K12" s="55">
        <v>179</v>
      </c>
      <c r="L12" s="79">
        <v>2101</v>
      </c>
      <c r="M12" s="15">
        <f t="shared" ref="M12:M24" si="4">IF(L12=0, "NA", K12/L12)</f>
        <v>8.5197524988100903E-2</v>
      </c>
      <c r="N12" s="55">
        <f t="shared" si="3"/>
        <v>7542</v>
      </c>
      <c r="O12" s="79">
        <f t="shared" si="3"/>
        <v>229488</v>
      </c>
      <c r="P12" s="15">
        <f t="shared" si="2"/>
        <v>3.2864463501359548E-2</v>
      </c>
    </row>
    <row r="13" spans="1:17">
      <c r="A13" s="130">
        <v>2008</v>
      </c>
      <c r="B13" s="55">
        <v>5824</v>
      </c>
      <c r="C13" s="79">
        <v>230259</v>
      </c>
      <c r="D13" s="15">
        <f t="shared" si="0"/>
        <v>2.5293256723949987E-2</v>
      </c>
      <c r="E13" s="55">
        <v>483</v>
      </c>
      <c r="F13" s="79">
        <v>9073</v>
      </c>
      <c r="G13" s="15">
        <f t="shared" ref="G13:G24" si="5">IF(F13=0, "NA", E13/F13)</f>
        <v>5.3234872699217457E-2</v>
      </c>
      <c r="H13" s="55">
        <v>7</v>
      </c>
      <c r="I13" s="79">
        <v>113</v>
      </c>
      <c r="J13" s="15">
        <f t="shared" si="1"/>
        <v>6.1946902654867256E-2</v>
      </c>
      <c r="K13" s="55">
        <v>191</v>
      </c>
      <c r="L13" s="79">
        <v>2431</v>
      </c>
      <c r="M13" s="15">
        <f t="shared" si="4"/>
        <v>7.8568490333196211E-2</v>
      </c>
      <c r="N13" s="55">
        <f t="shared" si="3"/>
        <v>6505</v>
      </c>
      <c r="O13" s="79">
        <f t="shared" si="3"/>
        <v>241876</v>
      </c>
      <c r="P13" s="15">
        <f t="shared" si="2"/>
        <v>2.6893945658105805E-2</v>
      </c>
    </row>
    <row r="14" spans="1:17">
      <c r="A14" s="130">
        <v>2009</v>
      </c>
      <c r="B14" s="55">
        <v>3619</v>
      </c>
      <c r="C14" s="79">
        <v>184965</v>
      </c>
      <c r="D14" s="15">
        <f t="shared" si="0"/>
        <v>1.9565863812072554E-2</v>
      </c>
      <c r="E14" s="55">
        <v>279</v>
      </c>
      <c r="F14" s="79">
        <v>6249</v>
      </c>
      <c r="G14" s="15">
        <f t="shared" si="5"/>
        <v>4.4647143542966873E-2</v>
      </c>
      <c r="H14" s="55">
        <v>30</v>
      </c>
      <c r="I14" s="79">
        <v>236</v>
      </c>
      <c r="J14" s="15">
        <f t="shared" si="1"/>
        <v>0.1271186440677966</v>
      </c>
      <c r="K14" s="55">
        <v>68</v>
      </c>
      <c r="L14" s="79">
        <v>929</v>
      </c>
      <c r="M14" s="15">
        <f t="shared" si="4"/>
        <v>7.3196986006458561E-2</v>
      </c>
      <c r="N14" s="55">
        <f t="shared" si="3"/>
        <v>3996</v>
      </c>
      <c r="O14" s="79">
        <f t="shared" si="3"/>
        <v>192379</v>
      </c>
      <c r="P14" s="15">
        <f t="shared" si="2"/>
        <v>2.0771497928568087E-2</v>
      </c>
    </row>
    <row r="15" spans="1:17">
      <c r="A15" s="130">
        <v>2010</v>
      </c>
      <c r="B15" s="55">
        <v>3581</v>
      </c>
      <c r="C15" s="79">
        <v>236432</v>
      </c>
      <c r="D15" s="15">
        <f t="shared" si="0"/>
        <v>1.514600392501861E-2</v>
      </c>
      <c r="E15" s="55">
        <v>193</v>
      </c>
      <c r="F15" s="79">
        <v>5997</v>
      </c>
      <c r="G15" s="15">
        <f t="shared" si="5"/>
        <v>3.2182758045689513E-2</v>
      </c>
      <c r="H15" s="55">
        <v>39</v>
      </c>
      <c r="I15" s="79">
        <v>429</v>
      </c>
      <c r="J15" s="15">
        <f t="shared" si="1"/>
        <v>9.0909090909090912E-2</v>
      </c>
      <c r="K15" s="55">
        <v>43</v>
      </c>
      <c r="L15" s="79">
        <v>881</v>
      </c>
      <c r="M15" s="15">
        <f t="shared" si="4"/>
        <v>4.8808172531214528E-2</v>
      </c>
      <c r="N15" s="55">
        <f t="shared" si="3"/>
        <v>3856</v>
      </c>
      <c r="O15" s="79">
        <f t="shared" si="3"/>
        <v>243739</v>
      </c>
      <c r="P15" s="15">
        <f t="shared" si="2"/>
        <v>1.5820201116768347E-2</v>
      </c>
    </row>
    <row r="16" spans="1:17">
      <c r="A16" s="130">
        <v>2011</v>
      </c>
      <c r="B16" s="55">
        <v>3149</v>
      </c>
      <c r="C16" s="79">
        <v>258522</v>
      </c>
      <c r="D16" s="15">
        <f t="shared" si="0"/>
        <v>1.2180781519561198E-2</v>
      </c>
      <c r="E16" s="55">
        <v>230</v>
      </c>
      <c r="F16" s="79">
        <v>9763</v>
      </c>
      <c r="G16" s="15">
        <f t="shared" si="5"/>
        <v>2.3558332479770561E-2</v>
      </c>
      <c r="H16" s="55">
        <v>44</v>
      </c>
      <c r="I16" s="79">
        <v>803</v>
      </c>
      <c r="J16" s="15">
        <f t="shared" si="1"/>
        <v>5.4794520547945202E-2</v>
      </c>
      <c r="K16" s="55">
        <v>176</v>
      </c>
      <c r="L16" s="79">
        <v>2700</v>
      </c>
      <c r="M16" s="15">
        <f t="shared" si="4"/>
        <v>6.5185185185185179E-2</v>
      </c>
      <c r="N16" s="55">
        <f t="shared" si="3"/>
        <v>3599</v>
      </c>
      <c r="O16" s="79">
        <f t="shared" si="3"/>
        <v>271788</v>
      </c>
      <c r="P16" s="15">
        <f t="shared" si="2"/>
        <v>1.3241938569767613E-2</v>
      </c>
    </row>
    <row r="17" spans="1:16">
      <c r="A17" s="130">
        <v>2012</v>
      </c>
      <c r="B17" s="55">
        <v>2659</v>
      </c>
      <c r="C17" s="79">
        <v>280561</v>
      </c>
      <c r="D17" s="15">
        <f t="shared" si="0"/>
        <v>9.4774398437416467E-3</v>
      </c>
      <c r="E17" s="55">
        <v>173</v>
      </c>
      <c r="F17" s="79">
        <v>10048</v>
      </c>
      <c r="G17" s="15">
        <f t="shared" si="5"/>
        <v>1.7217356687898089E-2</v>
      </c>
      <c r="H17" s="55">
        <v>36</v>
      </c>
      <c r="I17" s="79">
        <v>1007</v>
      </c>
      <c r="J17" s="15">
        <f t="shared" si="1"/>
        <v>3.5749751737835157E-2</v>
      </c>
      <c r="K17" s="55">
        <v>169</v>
      </c>
      <c r="L17" s="79">
        <v>2461</v>
      </c>
      <c r="M17" s="15">
        <f t="shared" si="4"/>
        <v>6.8671271840715156E-2</v>
      </c>
      <c r="N17" s="55">
        <f t="shared" si="3"/>
        <v>3037</v>
      </c>
      <c r="O17" s="79">
        <f t="shared" si="3"/>
        <v>294077</v>
      </c>
      <c r="P17" s="15">
        <f t="shared" si="2"/>
        <v>1.0327227222802191E-2</v>
      </c>
    </row>
    <row r="18" spans="1:16">
      <c r="A18" s="130">
        <v>2013</v>
      </c>
      <c r="B18" s="55">
        <v>2119</v>
      </c>
      <c r="C18" s="79">
        <v>310289</v>
      </c>
      <c r="D18" s="15">
        <f t="shared" si="0"/>
        <v>6.8291173712248902E-3</v>
      </c>
      <c r="E18" s="55">
        <v>124</v>
      </c>
      <c r="F18" s="79">
        <v>9247</v>
      </c>
      <c r="G18" s="15">
        <f t="shared" si="5"/>
        <v>1.3409754514977831E-2</v>
      </c>
      <c r="H18" s="55">
        <v>24</v>
      </c>
      <c r="I18" s="79">
        <v>1072</v>
      </c>
      <c r="J18" s="15">
        <f t="shared" si="1"/>
        <v>2.2388059701492536E-2</v>
      </c>
      <c r="K18" s="55">
        <v>116</v>
      </c>
      <c r="L18" s="79">
        <v>2094</v>
      </c>
      <c r="M18" s="15">
        <f t="shared" si="4"/>
        <v>5.5396370582617004E-2</v>
      </c>
      <c r="N18" s="55">
        <f t="shared" si="3"/>
        <v>2383</v>
      </c>
      <c r="O18" s="79">
        <f t="shared" si="3"/>
        <v>322702</v>
      </c>
      <c r="P18" s="15">
        <f t="shared" si="2"/>
        <v>7.3845219428451013E-3</v>
      </c>
    </row>
    <row r="19" spans="1:16">
      <c r="A19" s="130">
        <v>2014</v>
      </c>
      <c r="B19" s="55">
        <v>1610</v>
      </c>
      <c r="C19" s="79">
        <v>327112</v>
      </c>
      <c r="D19" s="15">
        <f t="shared" si="0"/>
        <v>4.9218616253760179E-3</v>
      </c>
      <c r="E19" s="55">
        <v>106</v>
      </c>
      <c r="F19" s="79">
        <v>10699</v>
      </c>
      <c r="G19" s="15">
        <f t="shared" si="5"/>
        <v>9.9074679876623977E-3</v>
      </c>
      <c r="H19" s="55">
        <v>53</v>
      </c>
      <c r="I19" s="79">
        <v>2757</v>
      </c>
      <c r="J19" s="15">
        <f t="shared" si="1"/>
        <v>1.922379397896264E-2</v>
      </c>
      <c r="K19" s="55">
        <v>97</v>
      </c>
      <c r="L19" s="79">
        <v>2166</v>
      </c>
      <c r="M19" s="15">
        <f t="shared" si="4"/>
        <v>4.4783010156971378E-2</v>
      </c>
      <c r="N19" s="55">
        <f t="shared" si="3"/>
        <v>1866</v>
      </c>
      <c r="O19" s="79">
        <f t="shared" si="3"/>
        <v>342734</v>
      </c>
      <c r="P19" s="15">
        <f t="shared" si="2"/>
        <v>5.4444554669218692E-3</v>
      </c>
    </row>
    <row r="20" spans="1:16">
      <c r="A20" s="130">
        <v>2015</v>
      </c>
      <c r="B20" s="55">
        <v>1019</v>
      </c>
      <c r="C20" s="79">
        <v>374167</v>
      </c>
      <c r="D20" s="15">
        <f t="shared" si="0"/>
        <v>2.7233828744918712E-3</v>
      </c>
      <c r="E20" s="55">
        <v>125</v>
      </c>
      <c r="F20" s="79">
        <v>16210</v>
      </c>
      <c r="G20" s="15">
        <f t="shared" si="5"/>
        <v>7.7112893275755705E-3</v>
      </c>
      <c r="H20" s="55">
        <v>29</v>
      </c>
      <c r="I20" s="79">
        <v>2726</v>
      </c>
      <c r="J20" s="15">
        <f t="shared" si="1"/>
        <v>1.0638297872340425E-2</v>
      </c>
      <c r="K20" s="55">
        <v>117</v>
      </c>
      <c r="L20" s="79">
        <v>4157</v>
      </c>
      <c r="M20" s="15">
        <f t="shared" si="4"/>
        <v>2.8145297089247054E-2</v>
      </c>
      <c r="N20" s="55">
        <f t="shared" si="3"/>
        <v>1290</v>
      </c>
      <c r="O20" s="79">
        <f t="shared" si="3"/>
        <v>397260</v>
      </c>
      <c r="P20" s="15">
        <f t="shared" si="2"/>
        <v>3.2472436187887025E-3</v>
      </c>
    </row>
    <row r="21" spans="1:16">
      <c r="A21" s="130">
        <v>2016</v>
      </c>
      <c r="B21" s="55">
        <v>646</v>
      </c>
      <c r="C21" s="79">
        <v>360483</v>
      </c>
      <c r="D21" s="15">
        <f t="shared" si="0"/>
        <v>1.7920401239448186E-3</v>
      </c>
      <c r="E21" s="55">
        <v>63</v>
      </c>
      <c r="F21" s="79">
        <v>13551</v>
      </c>
      <c r="G21" s="15">
        <f t="shared" si="5"/>
        <v>4.6491033872038965E-3</v>
      </c>
      <c r="H21" s="55">
        <v>16</v>
      </c>
      <c r="I21" s="79">
        <v>1168</v>
      </c>
      <c r="J21" s="15">
        <f t="shared" si="1"/>
        <v>1.3698630136986301E-2</v>
      </c>
      <c r="K21" s="55">
        <v>53</v>
      </c>
      <c r="L21" s="79">
        <v>3701</v>
      </c>
      <c r="M21" s="15">
        <f t="shared" si="4"/>
        <v>1.43204539313699E-2</v>
      </c>
      <c r="N21" s="55">
        <f t="shared" si="3"/>
        <v>778</v>
      </c>
      <c r="O21" s="79">
        <f t="shared" si="3"/>
        <v>378903</v>
      </c>
      <c r="P21" s="15">
        <f t="shared" si="2"/>
        <v>2.0532959622911406E-3</v>
      </c>
    </row>
    <row r="22" spans="1:16">
      <c r="A22" s="130">
        <v>2017</v>
      </c>
      <c r="B22" s="55">
        <v>352</v>
      </c>
      <c r="C22" s="79">
        <v>337180</v>
      </c>
      <c r="D22" s="15">
        <f t="shared" si="0"/>
        <v>1.0439527848626847E-3</v>
      </c>
      <c r="E22" s="55">
        <v>12</v>
      </c>
      <c r="F22" s="79">
        <v>9920</v>
      </c>
      <c r="G22" s="15">
        <f t="shared" si="5"/>
        <v>1.2096774193548388E-3</v>
      </c>
      <c r="H22" s="55">
        <v>5</v>
      </c>
      <c r="I22" s="79">
        <v>593</v>
      </c>
      <c r="J22" s="15">
        <f t="shared" si="1"/>
        <v>8.4317032040472171E-3</v>
      </c>
      <c r="K22" s="55">
        <v>21</v>
      </c>
      <c r="L22" s="79">
        <v>2128</v>
      </c>
      <c r="M22" s="15">
        <f t="shared" si="4"/>
        <v>9.8684210526315784E-3</v>
      </c>
      <c r="N22" s="55">
        <f t="shared" si="3"/>
        <v>390</v>
      </c>
      <c r="O22" s="79">
        <f t="shared" si="3"/>
        <v>349821</v>
      </c>
      <c r="P22" s="15">
        <f t="shared" si="2"/>
        <v>1.1148558834375294E-3</v>
      </c>
    </row>
    <row r="23" spans="1:16">
      <c r="A23" s="130">
        <v>2018</v>
      </c>
      <c r="B23" s="55">
        <v>49</v>
      </c>
      <c r="C23" s="79">
        <v>53987</v>
      </c>
      <c r="D23" s="15">
        <f t="shared" si="0"/>
        <v>9.0762590994128217E-4</v>
      </c>
      <c r="E23" s="55">
        <v>0</v>
      </c>
      <c r="F23" s="79">
        <v>872</v>
      </c>
      <c r="G23" s="15">
        <f t="shared" si="5"/>
        <v>0</v>
      </c>
      <c r="H23" s="55">
        <v>0</v>
      </c>
      <c r="I23" s="79">
        <v>94</v>
      </c>
      <c r="J23" s="15">
        <f t="shared" si="1"/>
        <v>0</v>
      </c>
      <c r="K23" s="55">
        <v>3</v>
      </c>
      <c r="L23" s="79">
        <v>244</v>
      </c>
      <c r="M23" s="15">
        <f t="shared" si="4"/>
        <v>1.2295081967213115E-2</v>
      </c>
      <c r="N23" s="55">
        <f t="shared" si="3"/>
        <v>52</v>
      </c>
      <c r="O23" s="79">
        <f t="shared" si="3"/>
        <v>55197</v>
      </c>
      <c r="P23" s="15">
        <f t="shared" si="2"/>
        <v>9.420801855173288E-4</v>
      </c>
    </row>
    <row r="24" spans="1:16" ht="13.5" thickBot="1">
      <c r="A24" s="130">
        <v>2019</v>
      </c>
      <c r="B24" s="70">
        <v>0</v>
      </c>
      <c r="C24" s="81">
        <v>381</v>
      </c>
      <c r="D24" s="22">
        <f t="shared" si="0"/>
        <v>0</v>
      </c>
      <c r="E24" s="70">
        <v>0</v>
      </c>
      <c r="F24" s="81">
        <v>17</v>
      </c>
      <c r="G24" s="22">
        <f t="shared" si="5"/>
        <v>0</v>
      </c>
      <c r="H24" s="70"/>
      <c r="I24" s="81"/>
      <c r="J24" s="22"/>
      <c r="K24" s="70">
        <v>0</v>
      </c>
      <c r="L24" s="81">
        <v>12</v>
      </c>
      <c r="M24" s="22">
        <f t="shared" si="4"/>
        <v>0</v>
      </c>
      <c r="N24" s="70">
        <f t="shared" si="3"/>
        <v>0</v>
      </c>
      <c r="O24" s="81">
        <f t="shared" si="3"/>
        <v>410</v>
      </c>
      <c r="P24" s="22">
        <f t="shared" si="2"/>
        <v>0</v>
      </c>
    </row>
    <row r="25" spans="1:16" ht="13.5" thickBot="1">
      <c r="A25" s="16" t="s">
        <v>5</v>
      </c>
      <c r="B25" s="32">
        <f>SUM(B9:B24)</f>
        <v>61676</v>
      </c>
      <c r="C25" s="34">
        <f>SUM(C9:C24)</f>
        <v>3755612</v>
      </c>
      <c r="D25" s="109">
        <f>B25/C25</f>
        <v>1.6422356729076378E-2</v>
      </c>
      <c r="E25" s="32">
        <f>SUM(E9:E24)</f>
        <v>1788</v>
      </c>
      <c r="F25" s="34">
        <f>SUM(F9:F24)</f>
        <v>101646</v>
      </c>
      <c r="G25" s="109">
        <f>E25/F25</f>
        <v>1.759046101174665E-2</v>
      </c>
      <c r="H25" s="32">
        <f>SUM(H9:H24)</f>
        <v>347</v>
      </c>
      <c r="I25" s="34">
        <f>SUM(I9:I24)</f>
        <v>11773</v>
      </c>
      <c r="J25" s="109">
        <f>H25/I25</f>
        <v>2.9474220674424529E-2</v>
      </c>
      <c r="K25" s="32">
        <f>SUM(K9:K24)</f>
        <v>1233</v>
      </c>
      <c r="L25" s="34">
        <f>SUM(L9:L24)</f>
        <v>26005</v>
      </c>
      <c r="M25" s="109">
        <f>K25/L25</f>
        <v>4.7413958854066525E-2</v>
      </c>
      <c r="N25" s="262">
        <f>SUM(N9:N24)</f>
        <v>65044</v>
      </c>
      <c r="O25" s="263">
        <f>SUM(O9:O24)</f>
        <v>3895036</v>
      </c>
      <c r="P25" s="313">
        <f>N25/O25</f>
        <v>1.6699203807102169E-2</v>
      </c>
    </row>
    <row r="26" spans="1:16">
      <c r="A26" s="203"/>
      <c r="B26" s="149"/>
      <c r="C26" s="149"/>
      <c r="D26" s="314"/>
      <c r="E26" s="149"/>
      <c r="F26" s="149"/>
      <c r="G26" s="314"/>
      <c r="H26" s="149"/>
      <c r="I26" s="149"/>
      <c r="J26" s="314"/>
      <c r="K26" s="149"/>
      <c r="L26" s="149"/>
      <c r="M26" s="314"/>
      <c r="N26" s="149"/>
      <c r="O26" s="149"/>
      <c r="P26" s="314"/>
    </row>
    <row r="27" spans="1:16">
      <c r="A27" s="39"/>
    </row>
    <row r="28" spans="1:16">
      <c r="P28" s="144"/>
    </row>
    <row r="29" spans="1:16" ht="13.5" customHeight="1">
      <c r="P29" s="18"/>
    </row>
    <row r="30" spans="1:16">
      <c r="P30" s="18"/>
    </row>
    <row r="31" spans="1:16">
      <c r="P31" s="18"/>
    </row>
    <row r="32" spans="1:16">
      <c r="P32" s="18"/>
    </row>
    <row r="33" spans="16:19">
      <c r="P33" s="63"/>
    </row>
    <row r="34" spans="16:19">
      <c r="P34" s="63"/>
    </row>
    <row r="35" spans="16:19">
      <c r="P35" s="63"/>
    </row>
    <row r="36" spans="16:19">
      <c r="P36" s="63"/>
    </row>
    <row r="37" spans="16:19">
      <c r="P37" s="63"/>
    </row>
    <row r="38" spans="16:19">
      <c r="P38" s="63"/>
    </row>
    <row r="39" spans="16:19">
      <c r="P39" s="63"/>
    </row>
    <row r="40" spans="16:19">
      <c r="P40" s="63"/>
      <c r="R40" s="145"/>
    </row>
    <row r="41" spans="16:19">
      <c r="P41" s="63"/>
      <c r="R41" s="145"/>
    </row>
    <row r="42" spans="16:19">
      <c r="P42" s="63"/>
      <c r="Q42" s="63"/>
      <c r="R42" s="145"/>
      <c r="S42" s="63"/>
    </row>
    <row r="43" spans="16:19">
      <c r="P43" s="63"/>
      <c r="Q43" s="321"/>
      <c r="R43" s="145"/>
      <c r="S43" s="63"/>
    </row>
    <row r="44" spans="16:19">
      <c r="P44" s="63"/>
      <c r="Q44" s="320"/>
      <c r="R44" s="145"/>
      <c r="S44" s="63"/>
    </row>
    <row r="45" spans="16:19">
      <c r="P45" s="63"/>
      <c r="Q45" s="320"/>
      <c r="R45" s="145"/>
      <c r="S45" s="63"/>
    </row>
    <row r="46" spans="16:19">
      <c r="P46" s="63"/>
      <c r="Q46" s="320"/>
      <c r="R46" s="145"/>
      <c r="S46" s="63"/>
    </row>
    <row r="47" spans="16:19">
      <c r="P47" s="63"/>
      <c r="Q47" s="320"/>
      <c r="R47" s="145"/>
      <c r="S47" s="63"/>
    </row>
    <row r="48" spans="16:19">
      <c r="P48" s="63"/>
      <c r="Q48" s="320"/>
      <c r="R48" s="145"/>
      <c r="S48" s="63"/>
    </row>
    <row r="49" spans="16:21">
      <c r="P49" s="63"/>
      <c r="Q49" s="320"/>
      <c r="R49" s="145"/>
      <c r="S49" s="63"/>
    </row>
    <row r="50" spans="16:21">
      <c r="P50" s="63"/>
      <c r="Q50" s="320"/>
      <c r="R50" s="145"/>
      <c r="S50" s="63"/>
    </row>
    <row r="51" spans="16:21">
      <c r="P51" s="63"/>
      <c r="Q51" s="320"/>
      <c r="R51" s="145"/>
      <c r="S51" s="63"/>
    </row>
    <row r="52" spans="16:21">
      <c r="P52" s="63"/>
      <c r="Q52" s="320"/>
      <c r="R52" s="145"/>
      <c r="S52" s="63"/>
    </row>
    <row r="53" spans="16:21">
      <c r="P53" s="63"/>
      <c r="Q53" s="320"/>
      <c r="R53" s="145"/>
      <c r="S53" s="63"/>
    </row>
    <row r="54" spans="16:21" ht="13.5" customHeight="1">
      <c r="P54" s="63"/>
      <c r="Q54" s="320"/>
      <c r="R54" s="63"/>
      <c r="S54" s="63"/>
    </row>
    <row r="55" spans="16:21">
      <c r="P55" s="63"/>
      <c r="Q55" s="320"/>
      <c r="R55" s="63"/>
      <c r="S55" s="63"/>
    </row>
    <row r="56" spans="16:21">
      <c r="P56" s="63"/>
      <c r="Q56" s="320"/>
      <c r="R56" s="63"/>
      <c r="S56" s="63"/>
    </row>
    <row r="57" spans="16:21">
      <c r="P57" s="63"/>
      <c r="Q57" s="320"/>
      <c r="R57" s="63"/>
      <c r="S57" s="63"/>
    </row>
    <row r="58" spans="16:21">
      <c r="P58" s="63"/>
      <c r="Q58" s="320"/>
      <c r="R58" s="63"/>
      <c r="S58" s="63"/>
    </row>
    <row r="59" spans="16:21">
      <c r="P59" s="63"/>
      <c r="Q59" s="63"/>
      <c r="R59" s="63"/>
      <c r="S59" s="63"/>
    </row>
    <row r="60" spans="16:21">
      <c r="P60" s="144"/>
      <c r="Q60" s="63"/>
      <c r="R60" s="63"/>
      <c r="S60" s="146"/>
      <c r="T60" s="146"/>
      <c r="U60" s="63"/>
    </row>
    <row r="61" spans="16:21">
      <c r="P61" s="144"/>
      <c r="Q61" s="63"/>
      <c r="R61" s="63"/>
      <c r="S61" s="146"/>
      <c r="T61" s="146"/>
      <c r="U61" s="63"/>
    </row>
    <row r="62" spans="16:21">
      <c r="P62" s="144"/>
      <c r="Q62" s="63"/>
      <c r="R62" s="63"/>
      <c r="S62" s="146"/>
      <c r="T62" s="146"/>
      <c r="U62" s="63"/>
    </row>
    <row r="63" spans="16:21">
      <c r="P63" s="144"/>
      <c r="Q63" s="63"/>
      <c r="R63" s="63"/>
      <c r="S63" s="146"/>
      <c r="T63" s="146"/>
      <c r="U63" s="63"/>
    </row>
    <row r="64" spans="16:21">
      <c r="P64" s="144"/>
      <c r="Q64" s="63"/>
      <c r="R64" s="63"/>
      <c r="S64" s="146"/>
      <c r="T64" s="146"/>
      <c r="U64" s="63"/>
    </row>
    <row r="65" spans="16:21">
      <c r="P65" s="144"/>
      <c r="Q65" s="63"/>
      <c r="R65" s="63"/>
      <c r="S65" s="146"/>
      <c r="T65" s="146"/>
      <c r="U65" s="63"/>
    </row>
    <row r="66" spans="16:21">
      <c r="P66" s="144"/>
      <c r="Q66" s="63"/>
      <c r="R66" s="63"/>
      <c r="S66" s="146"/>
      <c r="T66" s="146"/>
      <c r="U66" s="63"/>
    </row>
    <row r="67" spans="16:21" ht="12.75" customHeight="1">
      <c r="P67" s="144"/>
      <c r="Q67" s="63"/>
      <c r="R67" s="63"/>
      <c r="S67" s="145"/>
      <c r="T67" s="146"/>
      <c r="U67" s="63"/>
    </row>
    <row r="68" spans="16:21" ht="12.75" customHeight="1">
      <c r="P68" s="144"/>
      <c r="Q68" s="63"/>
      <c r="R68" s="63"/>
      <c r="S68" s="145"/>
      <c r="T68" s="145"/>
      <c r="U68" s="63"/>
    </row>
    <row r="69" spans="16:21" ht="12.75" customHeight="1">
      <c r="P69" s="144"/>
      <c r="Q69" s="63"/>
      <c r="R69" s="63"/>
      <c r="S69" s="145"/>
      <c r="T69" s="145"/>
      <c r="U69" s="63"/>
    </row>
    <row r="70" spans="16:21" ht="12.75" customHeight="1">
      <c r="P70" s="63"/>
      <c r="Q70" s="63"/>
      <c r="R70" s="63"/>
      <c r="S70" s="145"/>
      <c r="T70" s="145"/>
      <c r="U70" s="63"/>
    </row>
    <row r="71" spans="16:21" ht="12.75" customHeight="1">
      <c r="P71" s="63"/>
      <c r="Q71" s="63"/>
      <c r="R71" s="63"/>
      <c r="S71" s="145"/>
      <c r="T71" s="145"/>
      <c r="U71" s="63"/>
    </row>
    <row r="72" spans="16:21" ht="12.75" customHeight="1">
      <c r="P72" s="63"/>
      <c r="Q72" s="63"/>
      <c r="R72" s="63"/>
      <c r="S72" s="145"/>
      <c r="T72" s="145"/>
      <c r="U72" s="63"/>
    </row>
    <row r="73" spans="16:21" ht="12.75" customHeight="1">
      <c r="P73" s="63"/>
      <c r="Q73" s="63"/>
      <c r="R73" s="63"/>
      <c r="S73" s="146"/>
      <c r="T73" s="145"/>
      <c r="U73" s="63"/>
    </row>
    <row r="74" spans="16:21" ht="12.75" customHeight="1">
      <c r="P74" s="63"/>
      <c r="Q74" s="63"/>
      <c r="R74" s="63"/>
      <c r="S74" s="63"/>
      <c r="T74" s="63"/>
      <c r="U74" s="63"/>
    </row>
    <row r="75" spans="16:21">
      <c r="P75" s="63"/>
      <c r="Q75" s="63"/>
      <c r="R75" s="63"/>
    </row>
    <row r="76" spans="16:21">
      <c r="P76" s="63"/>
      <c r="Q76" s="63"/>
      <c r="R76" s="63"/>
    </row>
    <row r="77" spans="16:21">
      <c r="P77" s="63"/>
      <c r="Q77" s="63"/>
      <c r="R77" s="63"/>
    </row>
    <row r="78" spans="16:21">
      <c r="P78" s="63"/>
      <c r="Q78" s="63"/>
      <c r="R78" s="63"/>
    </row>
    <row r="79" spans="16:21">
      <c r="P79" s="63"/>
      <c r="Q79" s="63"/>
      <c r="R79" s="63"/>
    </row>
    <row r="80" spans="16:21">
      <c r="P80" s="63"/>
      <c r="Q80" s="63"/>
      <c r="R80" s="63"/>
    </row>
    <row r="81" spans="16:17">
      <c r="P81" s="63"/>
      <c r="Q81" s="63"/>
    </row>
    <row r="82" spans="16:17">
      <c r="P82" s="63"/>
      <c r="Q82" s="63"/>
    </row>
    <row r="83" spans="16:17">
      <c r="P83" s="63"/>
      <c r="Q83" s="63"/>
    </row>
    <row r="84" spans="16:17">
      <c r="P84" s="63"/>
      <c r="Q84" s="63"/>
    </row>
    <row r="85" spans="16:17">
      <c r="P85" s="63"/>
      <c r="Q85" s="63"/>
    </row>
    <row r="86" spans="16:17">
      <c r="P86" s="63"/>
      <c r="Q86" s="63"/>
    </row>
    <row r="87" spans="16:17">
      <c r="P87" s="63"/>
      <c r="Q87" s="63"/>
    </row>
    <row r="88" spans="16:17">
      <c r="P88" s="63"/>
      <c r="Q88" s="63"/>
    </row>
    <row r="89" spans="16:17">
      <c r="P89" s="18"/>
    </row>
    <row r="90" spans="16:17">
      <c r="P90" s="18"/>
    </row>
    <row r="91" spans="16:17">
      <c r="P91" s="18"/>
    </row>
    <row r="92" spans="16:17">
      <c r="P92" s="18"/>
    </row>
    <row r="93" spans="16:17">
      <c r="P93" s="18"/>
    </row>
    <row r="94" spans="16:17">
      <c r="P94" s="18"/>
    </row>
    <row r="95" spans="16:17">
      <c r="P95" s="18"/>
    </row>
    <row r="96" spans="16:17">
      <c r="P96" s="18"/>
    </row>
    <row r="97" spans="6:16">
      <c r="P97" s="18"/>
    </row>
    <row r="98" spans="6:16">
      <c r="P98" s="18"/>
    </row>
    <row r="99" spans="6:16">
      <c r="P99" s="18"/>
    </row>
    <row r="100" spans="6:16">
      <c r="F100" s="18"/>
      <c r="G100" s="18"/>
      <c r="H100" s="18"/>
      <c r="I100" s="18"/>
      <c r="J100" s="18"/>
      <c r="K100" s="18"/>
      <c r="L100" s="18"/>
      <c r="M100" s="18"/>
      <c r="N100" s="18"/>
      <c r="O100" s="18"/>
      <c r="P100" s="18"/>
    </row>
    <row r="101" spans="6:16">
      <c r="F101" s="18"/>
      <c r="G101" s="18"/>
      <c r="H101" s="18"/>
      <c r="I101" s="18"/>
      <c r="J101" s="18"/>
      <c r="K101" s="18"/>
      <c r="L101" s="18"/>
      <c r="M101" s="18"/>
      <c r="N101" s="18"/>
      <c r="O101" s="18"/>
      <c r="P101" s="18"/>
    </row>
    <row r="102" spans="6:16">
      <c r="F102" s="18"/>
      <c r="G102" s="18"/>
      <c r="H102" s="18"/>
      <c r="I102" s="18"/>
      <c r="J102" s="18"/>
      <c r="K102" s="18"/>
      <c r="L102" s="18"/>
      <c r="M102" s="18"/>
      <c r="N102" s="18"/>
      <c r="O102" s="18"/>
      <c r="P102" s="18"/>
    </row>
    <row r="103" spans="6:16">
      <c r="F103" s="18"/>
      <c r="G103" s="18"/>
      <c r="H103" s="18"/>
      <c r="I103" s="18"/>
      <c r="J103" s="18"/>
      <c r="K103" s="18"/>
      <c r="L103" s="18"/>
      <c r="M103" s="18"/>
      <c r="N103" s="18"/>
      <c r="O103" s="18"/>
      <c r="P103" s="18"/>
    </row>
    <row r="104" spans="6:16">
      <c r="F104" s="18"/>
      <c r="G104" s="18"/>
      <c r="H104" s="18"/>
      <c r="I104" s="18"/>
      <c r="J104" s="18"/>
      <c r="K104" s="18"/>
      <c r="L104" s="18"/>
      <c r="M104" s="18"/>
      <c r="N104" s="18"/>
      <c r="O104" s="18"/>
      <c r="P104" s="18"/>
    </row>
    <row r="105" spans="6:16">
      <c r="F105" s="18"/>
      <c r="G105" s="18"/>
      <c r="H105" s="18"/>
      <c r="I105" s="18"/>
      <c r="J105" s="18"/>
      <c r="K105" s="18"/>
      <c r="L105" s="18"/>
      <c r="M105" s="18"/>
      <c r="N105" s="18"/>
      <c r="O105" s="18"/>
      <c r="P105" s="18"/>
    </row>
  </sheetData>
  <mergeCells count="7">
    <mergeCell ref="K7:M7"/>
    <mergeCell ref="A4:Q5"/>
    <mergeCell ref="A7:A8"/>
    <mergeCell ref="B7:D7"/>
    <mergeCell ref="E7:G7"/>
    <mergeCell ref="H7:J7"/>
    <mergeCell ref="N7:P7"/>
  </mergeCells>
  <phoneticPr fontId="0" type="noConversion"/>
  <pageMargins left="0.75" right="0.75" top="1" bottom="1" header="0.5" footer="0.5"/>
  <pageSetup scale="35" orientation="portrait" r:id="rId1"/>
  <headerFooter alignWithMargins="0">
    <oddFooter>&amp;C&amp;14B-&amp;P-4</oddFooter>
  </headerFooter>
  <ignoredErrors>
    <ignoredError sqref="D25:G25 L25:P25 H25:K25" 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5">
    <pageSetUpPr fitToPage="1"/>
  </sheetPr>
  <dimension ref="A1:X235"/>
  <sheetViews>
    <sheetView zoomScaleNormal="100" workbookViewId="0"/>
  </sheetViews>
  <sheetFormatPr defaultRowHeight="12.75"/>
  <cols>
    <col min="1" max="1" width="11.42578125" style="18" customWidth="1"/>
    <col min="2" max="3" width="11.7109375" style="40" customWidth="1"/>
    <col min="4" max="4" width="13.5703125" style="40" customWidth="1"/>
    <col min="5" max="5" width="12.140625" style="40" bestFit="1" customWidth="1"/>
    <col min="6" max="6" width="11.7109375" style="40" bestFit="1" customWidth="1"/>
    <col min="7" max="7" width="12.28515625" style="40" customWidth="1"/>
    <col min="8" max="8" width="11" style="40" bestFit="1" customWidth="1"/>
    <col min="9" max="9" width="10.85546875" style="40" bestFit="1" customWidth="1"/>
    <col min="10" max="10" width="13.5703125" style="40" bestFit="1" customWidth="1"/>
    <col min="11" max="11" width="9.85546875" style="40" customWidth="1"/>
    <col min="12" max="12" width="10.28515625" style="40" bestFit="1" customWidth="1"/>
    <col min="13" max="13" width="13.5703125" style="40" bestFit="1" customWidth="1"/>
    <col min="14" max="14" width="13.140625" style="40" customWidth="1"/>
    <col min="15" max="15" width="12.5703125" style="40" customWidth="1"/>
    <col min="16" max="16" width="13.5703125" style="40" bestFit="1" customWidth="1"/>
    <col min="17" max="17" width="9.28515625" style="18" customWidth="1"/>
    <col min="18" max="18" width="10" style="18" customWidth="1"/>
    <col min="19" max="19" width="13.5703125" style="18" customWidth="1"/>
    <col min="20" max="20" width="12.5703125" style="18" customWidth="1"/>
    <col min="21" max="21" width="14.85546875" style="18" customWidth="1"/>
    <col min="22" max="22" width="12.5703125" style="18" customWidth="1"/>
    <col min="23" max="23" width="10.85546875" style="18" bestFit="1" customWidth="1"/>
    <col min="24" max="16384" width="9.140625" style="18"/>
  </cols>
  <sheetData>
    <row r="1" spans="1:22" ht="26.25">
      <c r="A1" s="53" t="s">
        <v>103</v>
      </c>
    </row>
    <row r="2" spans="1:22" ht="18">
      <c r="A2" s="13" t="s">
        <v>79</v>
      </c>
      <c r="B2" s="25"/>
      <c r="C2" s="25"/>
      <c r="D2" s="25"/>
      <c r="E2" s="25"/>
      <c r="F2" s="25"/>
      <c r="G2" s="25"/>
      <c r="H2" s="25"/>
      <c r="I2" s="25"/>
      <c r="J2" s="25"/>
      <c r="K2" s="25"/>
      <c r="L2" s="25"/>
      <c r="M2" s="25"/>
      <c r="N2" s="25"/>
      <c r="O2" s="25"/>
      <c r="P2" s="25"/>
    </row>
    <row r="3" spans="1:22" ht="14.25">
      <c r="A3" s="20"/>
      <c r="B3" s="25"/>
      <c r="C3" s="25"/>
      <c r="D3" s="25"/>
      <c r="E3" s="25"/>
      <c r="F3" s="25"/>
      <c r="G3" s="25"/>
      <c r="H3" s="25"/>
      <c r="I3" s="25"/>
      <c r="J3" s="25"/>
      <c r="K3" s="25"/>
      <c r="L3" s="25"/>
      <c r="M3" s="25"/>
      <c r="N3" s="25"/>
      <c r="O3" s="25"/>
      <c r="P3" s="25"/>
    </row>
    <row r="4" spans="1:22" ht="15" customHeight="1">
      <c r="A4" s="359" t="s">
        <v>87</v>
      </c>
      <c r="B4" s="359"/>
      <c r="C4" s="359"/>
      <c r="D4" s="359"/>
      <c r="E4" s="359"/>
      <c r="F4" s="359"/>
      <c r="G4" s="359"/>
      <c r="H4" s="359"/>
      <c r="I4" s="359"/>
      <c r="J4" s="359"/>
      <c r="K4" s="359"/>
      <c r="L4" s="359"/>
      <c r="M4" s="359"/>
      <c r="N4" s="359"/>
      <c r="O4" s="359"/>
      <c r="P4" s="359"/>
      <c r="Q4" s="359"/>
      <c r="R4" s="359"/>
      <c r="S4" s="359"/>
      <c r="T4" s="359"/>
      <c r="U4" s="359"/>
      <c r="V4" s="359"/>
    </row>
    <row r="5" spans="1:22" ht="15" customHeight="1">
      <c r="A5" s="359"/>
      <c r="B5" s="359"/>
      <c r="C5" s="359"/>
      <c r="D5" s="359"/>
      <c r="E5" s="359"/>
      <c r="F5" s="359"/>
      <c r="G5" s="359"/>
      <c r="H5" s="359"/>
      <c r="I5" s="359"/>
      <c r="J5" s="359"/>
      <c r="K5" s="359"/>
      <c r="L5" s="359"/>
      <c r="M5" s="359"/>
      <c r="N5" s="359"/>
      <c r="O5" s="359"/>
      <c r="P5" s="359"/>
      <c r="Q5" s="359"/>
      <c r="R5" s="359"/>
      <c r="S5" s="359"/>
      <c r="T5" s="359"/>
      <c r="U5" s="359"/>
      <c r="V5" s="359"/>
    </row>
    <row r="6" spans="1:22" ht="15" customHeight="1">
      <c r="A6" s="50"/>
      <c r="B6" s="50"/>
      <c r="C6" s="50"/>
      <c r="D6" s="50"/>
      <c r="E6" s="50"/>
      <c r="F6" s="50"/>
      <c r="G6" s="50"/>
      <c r="H6" s="50"/>
      <c r="I6" s="50"/>
      <c r="J6" s="50"/>
      <c r="K6" s="50"/>
      <c r="L6" s="50"/>
      <c r="M6" s="50"/>
      <c r="N6" s="50"/>
      <c r="O6" s="50"/>
      <c r="P6" s="50"/>
    </row>
    <row r="7" spans="1:22" ht="15" thickBot="1">
      <c r="A7" s="14"/>
      <c r="B7" s="25"/>
      <c r="C7" s="25"/>
      <c r="D7" s="25"/>
      <c r="E7" s="25"/>
      <c r="F7" s="25"/>
      <c r="G7" s="25"/>
      <c r="H7" s="25"/>
      <c r="I7" s="25"/>
      <c r="J7" s="25"/>
      <c r="K7" s="25"/>
      <c r="L7" s="25"/>
      <c r="M7" s="25"/>
      <c r="N7" s="25"/>
      <c r="O7" s="25"/>
      <c r="P7" s="25"/>
    </row>
    <row r="8" spans="1:22" ht="13.5" customHeight="1" thickBot="1">
      <c r="A8" s="364" t="s">
        <v>6</v>
      </c>
      <c r="B8" s="384" t="s">
        <v>10</v>
      </c>
      <c r="C8" s="385"/>
      <c r="D8" s="386"/>
      <c r="E8" s="384" t="s">
        <v>32</v>
      </c>
      <c r="F8" s="385"/>
      <c r="G8" s="386"/>
      <c r="H8" s="384" t="s">
        <v>29</v>
      </c>
      <c r="I8" s="385"/>
      <c r="J8" s="386"/>
      <c r="K8" s="384" t="s">
        <v>33</v>
      </c>
      <c r="L8" s="385"/>
      <c r="M8" s="386"/>
      <c r="N8" s="384" t="s">
        <v>5</v>
      </c>
      <c r="O8" s="385"/>
      <c r="P8" s="386"/>
    </row>
    <row r="9" spans="1:22" ht="43.5" customHeight="1" thickBot="1">
      <c r="A9" s="365"/>
      <c r="B9" s="56" t="s">
        <v>54</v>
      </c>
      <c r="C9" s="57" t="s">
        <v>52</v>
      </c>
      <c r="D9" s="58" t="s">
        <v>58</v>
      </c>
      <c r="E9" s="56" t="s">
        <v>54</v>
      </c>
      <c r="F9" s="57" t="s">
        <v>52</v>
      </c>
      <c r="G9" s="58" t="s">
        <v>58</v>
      </c>
      <c r="H9" s="56" t="s">
        <v>54</v>
      </c>
      <c r="I9" s="57" t="s">
        <v>52</v>
      </c>
      <c r="J9" s="58" t="s">
        <v>58</v>
      </c>
      <c r="K9" s="56" t="s">
        <v>54</v>
      </c>
      <c r="L9" s="57" t="s">
        <v>52</v>
      </c>
      <c r="M9" s="58" t="s">
        <v>58</v>
      </c>
      <c r="N9" s="56" t="s">
        <v>54</v>
      </c>
      <c r="O9" s="108" t="s">
        <v>52</v>
      </c>
      <c r="P9" s="83" t="s">
        <v>58</v>
      </c>
    </row>
    <row r="10" spans="1:22">
      <c r="A10" s="130">
        <v>2004</v>
      </c>
      <c r="B10" s="54">
        <v>143968</v>
      </c>
      <c r="C10" s="80">
        <v>173083</v>
      </c>
      <c r="D10" s="21">
        <f t="shared" ref="D10:D25" si="0">IF(C10=0, "NA", B10/C10)</f>
        <v>0.83178590618373849</v>
      </c>
      <c r="E10" s="54"/>
      <c r="F10" s="80"/>
      <c r="G10" s="21"/>
      <c r="H10" s="54">
        <v>110</v>
      </c>
      <c r="I10" s="80">
        <v>141</v>
      </c>
      <c r="J10" s="21">
        <f t="shared" ref="J10:J24" si="1">IF(I10=0, "NA", H10/I10)</f>
        <v>0.78014184397163122</v>
      </c>
      <c r="K10" s="54"/>
      <c r="L10" s="80"/>
      <c r="M10" s="21"/>
      <c r="N10" s="54">
        <f>SUM(K10,H10,E10,B10)</f>
        <v>144078</v>
      </c>
      <c r="O10" s="80">
        <f>SUM(L10,I10,F10,C10)</f>
        <v>173224</v>
      </c>
      <c r="P10" s="21">
        <f t="shared" ref="P10:P25" si="2">IF(O10=0, "NA", N10/O10)</f>
        <v>0.83174386920980925</v>
      </c>
    </row>
    <row r="11" spans="1:22">
      <c r="A11" s="130">
        <v>2005</v>
      </c>
      <c r="B11" s="55">
        <v>169015</v>
      </c>
      <c r="C11" s="79">
        <v>198036</v>
      </c>
      <c r="D11" s="15">
        <f t="shared" si="0"/>
        <v>0.85345593730432856</v>
      </c>
      <c r="E11" s="55"/>
      <c r="F11" s="79"/>
      <c r="G11" s="15"/>
      <c r="H11" s="55">
        <v>199</v>
      </c>
      <c r="I11" s="79">
        <v>268</v>
      </c>
      <c r="J11" s="15">
        <f t="shared" si="1"/>
        <v>0.7425373134328358</v>
      </c>
      <c r="K11" s="55"/>
      <c r="L11" s="79"/>
      <c r="M11" s="15"/>
      <c r="N11" s="55">
        <f t="shared" ref="N11:O25" si="3">SUM(K11,H11,E11,B11)</f>
        <v>169214</v>
      </c>
      <c r="O11" s="79">
        <f t="shared" si="3"/>
        <v>198304</v>
      </c>
      <c r="P11" s="15">
        <f t="shared" si="2"/>
        <v>0.85330603517831205</v>
      </c>
    </row>
    <row r="12" spans="1:22">
      <c r="A12" s="130">
        <v>2006</v>
      </c>
      <c r="B12" s="55">
        <v>174172</v>
      </c>
      <c r="C12" s="79">
        <v>202872</v>
      </c>
      <c r="D12" s="15">
        <f t="shared" si="0"/>
        <v>0.8585314878346938</v>
      </c>
      <c r="E12" s="55"/>
      <c r="F12" s="79"/>
      <c r="G12" s="15"/>
      <c r="H12" s="55">
        <v>221</v>
      </c>
      <c r="I12" s="79">
        <v>262</v>
      </c>
      <c r="J12" s="15">
        <f t="shared" si="1"/>
        <v>0.84351145038167941</v>
      </c>
      <c r="K12" s="55"/>
      <c r="L12" s="79"/>
      <c r="M12" s="15"/>
      <c r="N12" s="55">
        <f t="shared" si="3"/>
        <v>174393</v>
      </c>
      <c r="O12" s="79">
        <f t="shared" si="3"/>
        <v>203134</v>
      </c>
      <c r="P12" s="15">
        <f t="shared" si="2"/>
        <v>0.85851211515551307</v>
      </c>
    </row>
    <row r="13" spans="1:22">
      <c r="A13" s="130">
        <v>2007</v>
      </c>
      <c r="B13" s="55">
        <v>200049</v>
      </c>
      <c r="C13" s="79">
        <v>227283</v>
      </c>
      <c r="D13" s="15">
        <f t="shared" si="0"/>
        <v>0.88017581605311435</v>
      </c>
      <c r="E13" s="55"/>
      <c r="F13" s="79"/>
      <c r="G13" s="15"/>
      <c r="H13" s="55">
        <v>75</v>
      </c>
      <c r="I13" s="79">
        <v>104</v>
      </c>
      <c r="J13" s="15">
        <f t="shared" si="1"/>
        <v>0.72115384615384615</v>
      </c>
      <c r="K13" s="55">
        <v>1702</v>
      </c>
      <c r="L13" s="79">
        <v>2101</v>
      </c>
      <c r="M13" s="15">
        <f t="shared" ref="M13:M25" si="4">IF(L13=0, "NA", K13/L13)</f>
        <v>0.81009043312708229</v>
      </c>
      <c r="N13" s="55">
        <f t="shared" si="3"/>
        <v>201826</v>
      </c>
      <c r="O13" s="79">
        <f t="shared" si="3"/>
        <v>229488</v>
      </c>
      <c r="P13" s="15">
        <f t="shared" si="2"/>
        <v>0.87946210695112603</v>
      </c>
    </row>
    <row r="14" spans="1:22">
      <c r="A14" s="130">
        <v>2008</v>
      </c>
      <c r="B14" s="55">
        <v>207445</v>
      </c>
      <c r="C14" s="79">
        <v>230259</v>
      </c>
      <c r="D14" s="15">
        <f t="shared" si="0"/>
        <v>0.90092026804598302</v>
      </c>
      <c r="E14" s="55">
        <v>7883</v>
      </c>
      <c r="F14" s="79">
        <v>9073</v>
      </c>
      <c r="G14" s="15">
        <f t="shared" ref="G14:G25" si="5">IF(F14=0, "NA", E14/F14)</f>
        <v>0.8688416179874352</v>
      </c>
      <c r="H14" s="55">
        <v>92</v>
      </c>
      <c r="I14" s="79">
        <v>113</v>
      </c>
      <c r="J14" s="15">
        <f t="shared" si="1"/>
        <v>0.81415929203539827</v>
      </c>
      <c r="K14" s="55">
        <v>1960</v>
      </c>
      <c r="L14" s="79">
        <v>2431</v>
      </c>
      <c r="M14" s="15">
        <f t="shared" si="4"/>
        <v>0.80625257095845326</v>
      </c>
      <c r="N14" s="55">
        <f t="shared" si="3"/>
        <v>217380</v>
      </c>
      <c r="O14" s="79">
        <f t="shared" si="3"/>
        <v>241876</v>
      </c>
      <c r="P14" s="15">
        <f t="shared" si="2"/>
        <v>0.89872496651176637</v>
      </c>
    </row>
    <row r="15" spans="1:22">
      <c r="A15" s="130">
        <v>2009</v>
      </c>
      <c r="B15" s="55">
        <v>170517</v>
      </c>
      <c r="C15" s="79">
        <v>184965</v>
      </c>
      <c r="D15" s="15">
        <f t="shared" si="0"/>
        <v>0.9218879247425189</v>
      </c>
      <c r="E15" s="55">
        <v>5507</v>
      </c>
      <c r="F15" s="79">
        <v>6249</v>
      </c>
      <c r="G15" s="15">
        <f t="shared" si="5"/>
        <v>0.88126100176028166</v>
      </c>
      <c r="H15" s="55">
        <v>186</v>
      </c>
      <c r="I15" s="79">
        <v>236</v>
      </c>
      <c r="J15" s="15">
        <f t="shared" si="1"/>
        <v>0.78813559322033899</v>
      </c>
      <c r="K15" s="55">
        <v>766</v>
      </c>
      <c r="L15" s="79">
        <v>929</v>
      </c>
      <c r="M15" s="15">
        <f t="shared" si="4"/>
        <v>0.82454251883745966</v>
      </c>
      <c r="N15" s="55">
        <f t="shared" si="3"/>
        <v>176976</v>
      </c>
      <c r="O15" s="79">
        <f t="shared" si="3"/>
        <v>192379</v>
      </c>
      <c r="P15" s="15">
        <f t="shared" si="2"/>
        <v>0.91993408844000646</v>
      </c>
    </row>
    <row r="16" spans="1:22">
      <c r="A16" s="130">
        <v>2010</v>
      </c>
      <c r="B16" s="55">
        <v>221392</v>
      </c>
      <c r="C16" s="79">
        <v>236432</v>
      </c>
      <c r="D16" s="15">
        <f t="shared" si="0"/>
        <v>0.93638762942410503</v>
      </c>
      <c r="E16" s="55">
        <v>5357</v>
      </c>
      <c r="F16" s="79">
        <v>5997</v>
      </c>
      <c r="G16" s="15">
        <f t="shared" si="5"/>
        <v>0.89327997331999331</v>
      </c>
      <c r="H16" s="55">
        <v>334</v>
      </c>
      <c r="I16" s="79">
        <v>429</v>
      </c>
      <c r="J16" s="15">
        <f t="shared" si="1"/>
        <v>0.7785547785547785</v>
      </c>
      <c r="K16" s="55">
        <v>745</v>
      </c>
      <c r="L16" s="79">
        <v>881</v>
      </c>
      <c r="M16" s="15">
        <f t="shared" si="4"/>
        <v>0.84562996594778661</v>
      </c>
      <c r="N16" s="55">
        <f t="shared" si="3"/>
        <v>227828</v>
      </c>
      <c r="O16" s="79">
        <f t="shared" si="3"/>
        <v>243739</v>
      </c>
      <c r="P16" s="15">
        <f t="shared" si="2"/>
        <v>0.93472115664706923</v>
      </c>
    </row>
    <row r="17" spans="1:20">
      <c r="A17" s="130">
        <v>2011</v>
      </c>
      <c r="B17" s="55">
        <v>244340</v>
      </c>
      <c r="C17" s="79">
        <v>258522</v>
      </c>
      <c r="D17" s="15">
        <f t="shared" si="0"/>
        <v>0.94514199952035027</v>
      </c>
      <c r="E17" s="55">
        <v>8968</v>
      </c>
      <c r="F17" s="79">
        <v>9763</v>
      </c>
      <c r="G17" s="15">
        <f t="shared" si="5"/>
        <v>0.91857011164601043</v>
      </c>
      <c r="H17" s="55">
        <v>694</v>
      </c>
      <c r="I17" s="79">
        <v>803</v>
      </c>
      <c r="J17" s="15">
        <f t="shared" si="1"/>
        <v>0.8642590286425903</v>
      </c>
      <c r="K17" s="55">
        <v>2135</v>
      </c>
      <c r="L17" s="79">
        <v>2700</v>
      </c>
      <c r="M17" s="15">
        <f t="shared" si="4"/>
        <v>0.79074074074074074</v>
      </c>
      <c r="N17" s="55">
        <f t="shared" si="3"/>
        <v>256137</v>
      </c>
      <c r="O17" s="79">
        <f t="shared" si="3"/>
        <v>271788</v>
      </c>
      <c r="P17" s="15">
        <f t="shared" si="2"/>
        <v>0.94241467614464214</v>
      </c>
    </row>
    <row r="18" spans="1:20">
      <c r="A18" s="130">
        <v>2012</v>
      </c>
      <c r="B18" s="55">
        <v>267339</v>
      </c>
      <c r="C18" s="79">
        <v>280561</v>
      </c>
      <c r="D18" s="15">
        <f t="shared" si="0"/>
        <v>0.95287299375180445</v>
      </c>
      <c r="E18" s="55">
        <v>9472</v>
      </c>
      <c r="F18" s="79">
        <v>10048</v>
      </c>
      <c r="G18" s="15">
        <f t="shared" si="5"/>
        <v>0.9426751592356688</v>
      </c>
      <c r="H18" s="55">
        <v>891</v>
      </c>
      <c r="I18" s="79">
        <v>1007</v>
      </c>
      <c r="J18" s="15">
        <f t="shared" si="1"/>
        <v>0.88480635551142006</v>
      </c>
      <c r="K18" s="55">
        <v>1943</v>
      </c>
      <c r="L18" s="79">
        <v>2461</v>
      </c>
      <c r="M18" s="15">
        <f t="shared" si="4"/>
        <v>0.78951645672490856</v>
      </c>
      <c r="N18" s="55">
        <f t="shared" si="3"/>
        <v>279645</v>
      </c>
      <c r="O18" s="79">
        <f t="shared" si="3"/>
        <v>294077</v>
      </c>
      <c r="P18" s="15">
        <f t="shared" si="2"/>
        <v>0.95092441775453362</v>
      </c>
    </row>
    <row r="19" spans="1:20">
      <c r="A19" s="130">
        <v>2013</v>
      </c>
      <c r="B19" s="55">
        <v>298279</v>
      </c>
      <c r="C19" s="79">
        <v>310289</v>
      </c>
      <c r="D19" s="15">
        <f t="shared" si="0"/>
        <v>0.96129414835846583</v>
      </c>
      <c r="E19" s="55">
        <v>8816</v>
      </c>
      <c r="F19" s="79">
        <v>9247</v>
      </c>
      <c r="G19" s="15">
        <f t="shared" si="5"/>
        <v>0.95339028874229481</v>
      </c>
      <c r="H19" s="55">
        <v>999</v>
      </c>
      <c r="I19" s="79">
        <v>1072</v>
      </c>
      <c r="J19" s="15">
        <f t="shared" si="1"/>
        <v>0.93190298507462688</v>
      </c>
      <c r="K19" s="55">
        <v>1762</v>
      </c>
      <c r="L19" s="79">
        <v>2094</v>
      </c>
      <c r="M19" s="15">
        <f t="shared" si="4"/>
        <v>0.84145176695319956</v>
      </c>
      <c r="N19" s="55">
        <f t="shared" si="3"/>
        <v>309856</v>
      </c>
      <c r="O19" s="79">
        <f t="shared" si="3"/>
        <v>322702</v>
      </c>
      <c r="P19" s="15">
        <f t="shared" si="2"/>
        <v>0.96019237562828863</v>
      </c>
    </row>
    <row r="20" spans="1:20">
      <c r="A20" s="130">
        <v>2014</v>
      </c>
      <c r="B20" s="55">
        <v>317921</v>
      </c>
      <c r="C20" s="79">
        <v>327112</v>
      </c>
      <c r="D20" s="15">
        <f t="shared" si="0"/>
        <v>0.97190258993861434</v>
      </c>
      <c r="E20" s="55">
        <v>10339</v>
      </c>
      <c r="F20" s="79">
        <v>10699</v>
      </c>
      <c r="G20" s="15">
        <f t="shared" si="5"/>
        <v>0.9663519955135994</v>
      </c>
      <c r="H20" s="55">
        <v>2565</v>
      </c>
      <c r="I20" s="79">
        <v>2757</v>
      </c>
      <c r="J20" s="15">
        <f t="shared" si="1"/>
        <v>0.93035908596300332</v>
      </c>
      <c r="K20" s="55">
        <v>1764</v>
      </c>
      <c r="L20" s="79">
        <v>2166</v>
      </c>
      <c r="M20" s="15">
        <f t="shared" si="4"/>
        <v>0.81440443213296398</v>
      </c>
      <c r="N20" s="55">
        <f t="shared" si="3"/>
        <v>332589</v>
      </c>
      <c r="O20" s="79">
        <f t="shared" si="3"/>
        <v>342734</v>
      </c>
      <c r="P20" s="15">
        <f t="shared" si="2"/>
        <v>0.97039978525620452</v>
      </c>
    </row>
    <row r="21" spans="1:20">
      <c r="A21" s="130">
        <v>2015</v>
      </c>
      <c r="B21" s="55">
        <v>367466</v>
      </c>
      <c r="C21" s="79">
        <v>374167</v>
      </c>
      <c r="D21" s="15">
        <f t="shared" si="0"/>
        <v>0.98209088455155047</v>
      </c>
      <c r="E21" s="55">
        <v>15723</v>
      </c>
      <c r="F21" s="79">
        <v>16210</v>
      </c>
      <c r="G21" s="15">
        <f t="shared" si="5"/>
        <v>0.96995681677976553</v>
      </c>
      <c r="H21" s="55">
        <v>2574</v>
      </c>
      <c r="I21" s="79">
        <v>2726</v>
      </c>
      <c r="J21" s="15">
        <f t="shared" si="1"/>
        <v>0.94424064563462951</v>
      </c>
      <c r="K21" s="55">
        <v>3653</v>
      </c>
      <c r="L21" s="79">
        <v>4157</v>
      </c>
      <c r="M21" s="15">
        <f t="shared" si="4"/>
        <v>0.87875872023093582</v>
      </c>
      <c r="N21" s="55">
        <f t="shared" si="3"/>
        <v>389416</v>
      </c>
      <c r="O21" s="79">
        <f t="shared" si="3"/>
        <v>397260</v>
      </c>
      <c r="P21" s="15">
        <f t="shared" si="2"/>
        <v>0.98025474500327237</v>
      </c>
    </row>
    <row r="22" spans="1:20">
      <c r="A22" s="130">
        <v>2016</v>
      </c>
      <c r="B22" s="55">
        <v>355364</v>
      </c>
      <c r="C22" s="79">
        <v>360483</v>
      </c>
      <c r="D22" s="15">
        <f t="shared" si="0"/>
        <v>0.98579960774849296</v>
      </c>
      <c r="E22" s="55">
        <v>13334</v>
      </c>
      <c r="F22" s="79">
        <v>13551</v>
      </c>
      <c r="G22" s="15">
        <f t="shared" si="5"/>
        <v>0.98398642166629768</v>
      </c>
      <c r="H22" s="55">
        <v>1081</v>
      </c>
      <c r="I22" s="79">
        <v>1168</v>
      </c>
      <c r="J22" s="15">
        <f t="shared" si="1"/>
        <v>0.92551369863013699</v>
      </c>
      <c r="K22" s="55">
        <v>3368</v>
      </c>
      <c r="L22" s="79">
        <v>3701</v>
      </c>
      <c r="M22" s="15">
        <f t="shared" si="4"/>
        <v>0.91002431775195891</v>
      </c>
      <c r="N22" s="55">
        <f t="shared" si="3"/>
        <v>373147</v>
      </c>
      <c r="O22" s="79">
        <f t="shared" si="3"/>
        <v>378903</v>
      </c>
      <c r="P22" s="15">
        <f t="shared" si="2"/>
        <v>0.98480877691651958</v>
      </c>
    </row>
    <row r="23" spans="1:20">
      <c r="A23" s="130">
        <v>2017</v>
      </c>
      <c r="B23" s="55">
        <v>333548</v>
      </c>
      <c r="C23" s="79">
        <v>337180</v>
      </c>
      <c r="D23" s="15">
        <f t="shared" si="0"/>
        <v>0.98922830535618955</v>
      </c>
      <c r="E23" s="55">
        <v>9781</v>
      </c>
      <c r="F23" s="79">
        <v>9920</v>
      </c>
      <c r="G23" s="15">
        <f t="shared" si="5"/>
        <v>0.98598790322580643</v>
      </c>
      <c r="H23" s="55">
        <v>567</v>
      </c>
      <c r="I23" s="79">
        <v>593</v>
      </c>
      <c r="J23" s="15">
        <f t="shared" si="1"/>
        <v>0.95615514333895446</v>
      </c>
      <c r="K23" s="55">
        <v>1975</v>
      </c>
      <c r="L23" s="79">
        <v>2128</v>
      </c>
      <c r="M23" s="15">
        <f t="shared" si="4"/>
        <v>0.92810150375939848</v>
      </c>
      <c r="N23" s="55">
        <f t="shared" si="3"/>
        <v>345871</v>
      </c>
      <c r="O23" s="79">
        <f t="shared" si="3"/>
        <v>349821</v>
      </c>
      <c r="P23" s="15">
        <f t="shared" si="2"/>
        <v>0.98870851092415835</v>
      </c>
    </row>
    <row r="24" spans="1:20">
      <c r="A24" s="130">
        <v>2018</v>
      </c>
      <c r="B24" s="55">
        <v>53388</v>
      </c>
      <c r="C24" s="79">
        <v>53987</v>
      </c>
      <c r="D24" s="15">
        <f t="shared" si="0"/>
        <v>0.98890473632541165</v>
      </c>
      <c r="E24" s="55">
        <v>859</v>
      </c>
      <c r="F24" s="79">
        <v>872</v>
      </c>
      <c r="G24" s="15">
        <f t="shared" si="5"/>
        <v>0.98509174311926606</v>
      </c>
      <c r="H24" s="55">
        <v>85</v>
      </c>
      <c r="I24" s="79">
        <v>94</v>
      </c>
      <c r="J24" s="15">
        <f t="shared" si="1"/>
        <v>0.9042553191489362</v>
      </c>
      <c r="K24" s="55">
        <v>224</v>
      </c>
      <c r="L24" s="79">
        <v>244</v>
      </c>
      <c r="M24" s="15">
        <f t="shared" si="4"/>
        <v>0.91803278688524592</v>
      </c>
      <c r="N24" s="55">
        <f t="shared" si="3"/>
        <v>54556</v>
      </c>
      <c r="O24" s="79">
        <f t="shared" si="3"/>
        <v>55197</v>
      </c>
      <c r="P24" s="15">
        <f t="shared" si="2"/>
        <v>0.98838705002083449</v>
      </c>
    </row>
    <row r="25" spans="1:20" ht="13.5" thickBot="1">
      <c r="A25" s="130">
        <v>2019</v>
      </c>
      <c r="B25" s="70">
        <v>374</v>
      </c>
      <c r="C25" s="81">
        <v>381</v>
      </c>
      <c r="D25" s="22">
        <f t="shared" si="0"/>
        <v>0.98162729658792647</v>
      </c>
      <c r="E25" s="70">
        <v>15</v>
      </c>
      <c r="F25" s="81">
        <v>17</v>
      </c>
      <c r="G25" s="22">
        <f t="shared" si="5"/>
        <v>0.88235294117647056</v>
      </c>
      <c r="H25" s="70"/>
      <c r="I25" s="81"/>
      <c r="J25" s="22"/>
      <c r="K25" s="70">
        <v>12</v>
      </c>
      <c r="L25" s="81">
        <v>12</v>
      </c>
      <c r="M25" s="22">
        <f t="shared" si="4"/>
        <v>1</v>
      </c>
      <c r="N25" s="70">
        <f t="shared" si="3"/>
        <v>401</v>
      </c>
      <c r="O25" s="81">
        <f t="shared" si="3"/>
        <v>410</v>
      </c>
      <c r="P25" s="22">
        <f t="shared" si="2"/>
        <v>0.97804878048780486</v>
      </c>
    </row>
    <row r="26" spans="1:20" ht="13.5" thickBot="1">
      <c r="A26" s="16" t="s">
        <v>5</v>
      </c>
      <c r="B26" s="32">
        <f>SUM(B10:B25)</f>
        <v>3524577</v>
      </c>
      <c r="C26" s="34">
        <f>SUM(C10:C25)</f>
        <v>3755612</v>
      </c>
      <c r="D26" s="109">
        <f>B26/C26</f>
        <v>0.93848272931282573</v>
      </c>
      <c r="E26" s="32">
        <f>SUM(E10:E25)</f>
        <v>96054</v>
      </c>
      <c r="F26" s="34">
        <f>SUM(F10:F25)</f>
        <v>101646</v>
      </c>
      <c r="G26" s="109">
        <f>E26/F26</f>
        <v>0.94498553804379903</v>
      </c>
      <c r="H26" s="32">
        <f>SUM(H10:H25)</f>
        <v>10673</v>
      </c>
      <c r="I26" s="34">
        <f>SUM(I10:I25)</f>
        <v>11773</v>
      </c>
      <c r="J26" s="109">
        <f>H26/I26</f>
        <v>0.90656587106090203</v>
      </c>
      <c r="K26" s="32">
        <f>SUM(K10:K25)</f>
        <v>22009</v>
      </c>
      <c r="L26" s="34">
        <f>SUM(L10:L25)</f>
        <v>26005</v>
      </c>
      <c r="M26" s="109">
        <f>K26/L26</f>
        <v>0.84633724283791578</v>
      </c>
      <c r="N26" s="262">
        <f>SUM(N10:N25)</f>
        <v>3653313</v>
      </c>
      <c r="O26" s="263">
        <f>SUM(O10:O25)</f>
        <v>3895036</v>
      </c>
      <c r="P26" s="313">
        <f>N26/O26</f>
        <v>0.93794075330754323</v>
      </c>
      <c r="R26" s="96"/>
    </row>
    <row r="27" spans="1:20" s="63" customFormat="1">
      <c r="A27" s="48"/>
      <c r="B27" s="72"/>
      <c r="C27" s="72"/>
      <c r="D27" s="77"/>
      <c r="E27" s="72"/>
      <c r="F27" s="72"/>
      <c r="G27" s="77"/>
      <c r="H27" s="72"/>
      <c r="I27" s="72"/>
      <c r="J27" s="77"/>
      <c r="N27" s="72"/>
      <c r="O27" s="72"/>
      <c r="P27" s="77"/>
    </row>
    <row r="28" spans="1:20">
      <c r="P28" s="63"/>
    </row>
    <row r="29" spans="1:20">
      <c r="A29" s="39"/>
      <c r="P29" s="113"/>
      <c r="Q29" s="63"/>
      <c r="R29" s="63"/>
    </row>
    <row r="30" spans="1:20" ht="13.5" customHeight="1">
      <c r="O30" s="18"/>
      <c r="P30" s="322"/>
      <c r="Q30" s="322"/>
      <c r="R30" s="322"/>
      <c r="S30" s="322"/>
      <c r="T30" s="322"/>
    </row>
    <row r="31" spans="1:20">
      <c r="O31" s="18"/>
      <c r="P31" s="323"/>
      <c r="Q31" s="323"/>
      <c r="R31" s="324"/>
      <c r="S31" s="323"/>
      <c r="T31" s="324"/>
    </row>
    <row r="32" spans="1:20">
      <c r="O32" s="18"/>
      <c r="P32" s="323"/>
      <c r="Q32" s="323"/>
      <c r="R32" s="324"/>
      <c r="S32" s="323"/>
      <c r="T32" s="324"/>
    </row>
    <row r="33" spans="15:20">
      <c r="O33" s="18"/>
      <c r="P33" s="323"/>
      <c r="Q33" s="323"/>
      <c r="R33" s="324"/>
      <c r="S33" s="323"/>
      <c r="T33" s="324"/>
    </row>
    <row r="34" spans="15:20">
      <c r="O34" s="18"/>
      <c r="P34" s="323"/>
      <c r="Q34" s="323"/>
      <c r="R34" s="324"/>
      <c r="S34" s="323"/>
      <c r="T34" s="323"/>
    </row>
    <row r="35" spans="15:20">
      <c r="O35" s="18"/>
      <c r="P35" s="323"/>
      <c r="Q35" s="323"/>
      <c r="R35" s="323"/>
      <c r="S35" s="323"/>
      <c r="T35" s="323"/>
    </row>
    <row r="36" spans="15:20">
      <c r="O36" s="18"/>
      <c r="P36" s="323"/>
      <c r="Q36" s="323"/>
      <c r="R36" s="323"/>
      <c r="S36" s="323"/>
      <c r="T36" s="323"/>
    </row>
    <row r="37" spans="15:20">
      <c r="O37" s="18"/>
      <c r="P37" s="323"/>
      <c r="Q37" s="323"/>
      <c r="R37" s="323"/>
      <c r="S37" s="323"/>
      <c r="T37" s="323"/>
    </row>
    <row r="38" spans="15:20">
      <c r="O38" s="18"/>
      <c r="P38" s="323"/>
      <c r="Q38" s="323"/>
      <c r="R38" s="323"/>
      <c r="S38" s="323"/>
      <c r="T38" s="323"/>
    </row>
    <row r="39" spans="15:20">
      <c r="O39" s="18"/>
      <c r="P39" s="323"/>
      <c r="Q39" s="323"/>
      <c r="R39" s="323"/>
      <c r="S39" s="323"/>
      <c r="T39" s="323"/>
    </row>
    <row r="40" spans="15:20">
      <c r="O40" s="18"/>
      <c r="P40" s="323"/>
      <c r="Q40" s="323"/>
      <c r="R40" s="323"/>
      <c r="S40" s="323"/>
      <c r="T40" s="323"/>
    </row>
    <row r="41" spans="15:20">
      <c r="O41" s="18"/>
      <c r="P41" s="323"/>
      <c r="Q41" s="323"/>
      <c r="R41" s="323"/>
      <c r="S41" s="323"/>
      <c r="T41" s="323"/>
    </row>
    <row r="42" spans="15:20">
      <c r="O42" s="18"/>
      <c r="P42" s="323"/>
      <c r="Q42" s="323"/>
      <c r="R42" s="323"/>
      <c r="S42" s="323"/>
      <c r="T42" s="323"/>
    </row>
    <row r="43" spans="15:20">
      <c r="O43" s="18"/>
      <c r="P43" s="323"/>
      <c r="Q43" s="323"/>
      <c r="R43" s="323"/>
      <c r="S43" s="323"/>
      <c r="T43" s="323"/>
    </row>
    <row r="44" spans="15:20">
      <c r="O44" s="18"/>
      <c r="P44" s="323"/>
      <c r="Q44" s="323"/>
      <c r="R44" s="323"/>
      <c r="S44" s="323"/>
      <c r="T44" s="323"/>
    </row>
    <row r="45" spans="15:20">
      <c r="O45" s="18"/>
      <c r="P45" s="323"/>
      <c r="Q45" s="323"/>
      <c r="R45" s="323"/>
      <c r="S45" s="323"/>
      <c r="T45" s="323"/>
    </row>
    <row r="46" spans="15:20">
      <c r="O46" s="18"/>
      <c r="P46" s="323"/>
      <c r="Q46" s="323"/>
      <c r="R46" s="323"/>
      <c r="S46" s="324"/>
      <c r="T46" s="323"/>
    </row>
    <row r="47" spans="15:20">
      <c r="O47" s="18"/>
      <c r="P47" s="63"/>
      <c r="Q47" s="63"/>
      <c r="R47" s="63"/>
      <c r="S47" s="63"/>
      <c r="T47" s="63"/>
    </row>
    <row r="48" spans="15:20">
      <c r="O48" s="18"/>
      <c r="P48" s="63"/>
      <c r="Q48" s="63"/>
      <c r="R48" s="63"/>
      <c r="S48" s="63"/>
      <c r="T48" s="63"/>
    </row>
    <row r="49" spans="15:24">
      <c r="O49" s="18"/>
      <c r="P49" s="63"/>
      <c r="Q49" s="63"/>
      <c r="R49" s="63"/>
      <c r="S49" s="63"/>
      <c r="T49" s="63"/>
    </row>
    <row r="50" spans="15:24">
      <c r="O50" s="18"/>
      <c r="P50" s="18"/>
    </row>
    <row r="51" spans="15:24">
      <c r="O51" s="18"/>
      <c r="P51" s="18"/>
    </row>
    <row r="52" spans="15:24">
      <c r="O52" s="18"/>
      <c r="P52" s="18"/>
    </row>
    <row r="53" spans="15:24">
      <c r="O53" s="18"/>
      <c r="P53" s="18"/>
    </row>
    <row r="54" spans="15:24" ht="13.5" customHeight="1">
      <c r="O54" s="18"/>
      <c r="P54" s="18"/>
    </row>
    <row r="55" spans="15:24">
      <c r="O55" s="18"/>
      <c r="P55" s="18"/>
    </row>
    <row r="56" spans="15:24">
      <c r="O56" s="18"/>
      <c r="P56" s="18"/>
    </row>
    <row r="57" spans="15:24">
      <c r="O57" s="18"/>
      <c r="P57" s="18"/>
    </row>
    <row r="58" spans="15:24">
      <c r="O58" s="18"/>
      <c r="P58" s="18"/>
    </row>
    <row r="59" spans="15:24">
      <c r="O59" s="18"/>
      <c r="P59" s="18"/>
    </row>
    <row r="60" spans="15:24">
      <c r="P60" s="147"/>
      <c r="Q60" s="147"/>
      <c r="R60" s="147"/>
      <c r="S60" s="147"/>
      <c r="T60" s="147"/>
      <c r="U60" s="147"/>
      <c r="V60" s="148"/>
      <c r="W60" s="148"/>
      <c r="X60" s="63"/>
    </row>
    <row r="61" spans="15:24">
      <c r="P61" s="147"/>
      <c r="Q61" s="147"/>
      <c r="R61" s="147"/>
      <c r="S61" s="147"/>
      <c r="T61" s="147"/>
      <c r="U61" s="147"/>
      <c r="V61" s="148"/>
      <c r="W61" s="148"/>
      <c r="X61" s="63"/>
    </row>
    <row r="62" spans="15:24">
      <c r="P62" s="147"/>
      <c r="Q62" s="147"/>
      <c r="R62" s="147"/>
      <c r="S62" s="147"/>
      <c r="T62" s="147"/>
      <c r="U62" s="147"/>
      <c r="V62" s="148"/>
      <c r="W62" s="148"/>
      <c r="X62" s="63"/>
    </row>
    <row r="63" spans="15:24">
      <c r="P63" s="147"/>
      <c r="Q63" s="147"/>
      <c r="R63" s="147"/>
      <c r="S63" s="147"/>
      <c r="T63" s="147"/>
      <c r="U63" s="147"/>
      <c r="V63" s="147"/>
      <c r="W63" s="147"/>
      <c r="X63" s="63"/>
    </row>
    <row r="64" spans="15:24">
      <c r="P64" s="147"/>
      <c r="Q64" s="147"/>
      <c r="R64" s="147"/>
      <c r="S64" s="147"/>
      <c r="T64" s="147"/>
      <c r="U64" s="147"/>
      <c r="V64" s="147"/>
      <c r="W64" s="147"/>
      <c r="X64" s="63"/>
    </row>
    <row r="65" spans="16:24">
      <c r="P65" s="147"/>
      <c r="Q65" s="147"/>
      <c r="R65" s="147"/>
      <c r="S65" s="147"/>
      <c r="T65" s="147"/>
      <c r="U65" s="147"/>
      <c r="V65" s="147"/>
      <c r="W65" s="147"/>
      <c r="X65" s="63"/>
    </row>
    <row r="66" spans="16:24">
      <c r="P66" s="147"/>
      <c r="Q66" s="147"/>
      <c r="R66" s="147"/>
      <c r="S66" s="147"/>
      <c r="T66" s="147"/>
      <c r="U66" s="147"/>
      <c r="V66" s="147"/>
      <c r="W66" s="147"/>
      <c r="X66" s="63"/>
    </row>
    <row r="67" spans="16:24">
      <c r="P67" s="147"/>
      <c r="Q67" s="147"/>
      <c r="R67" s="147"/>
      <c r="S67" s="147"/>
      <c r="T67" s="147"/>
      <c r="U67" s="147"/>
      <c r="V67" s="147"/>
      <c r="W67" s="147"/>
      <c r="X67" s="63"/>
    </row>
    <row r="68" spans="16:24">
      <c r="P68" s="147"/>
      <c r="Q68" s="147"/>
      <c r="R68" s="147"/>
      <c r="S68" s="147"/>
      <c r="T68" s="147"/>
      <c r="U68" s="147"/>
      <c r="V68" s="147"/>
      <c r="W68" s="147"/>
      <c r="X68" s="63"/>
    </row>
    <row r="69" spans="16:24">
      <c r="P69" s="147"/>
      <c r="Q69" s="147"/>
      <c r="R69" s="147"/>
      <c r="S69" s="147"/>
      <c r="T69" s="147"/>
      <c r="U69" s="147"/>
      <c r="V69" s="147"/>
      <c r="W69" s="147"/>
      <c r="X69" s="63"/>
    </row>
    <row r="70" spans="16:24">
      <c r="P70" s="147"/>
      <c r="Q70" s="148"/>
      <c r="R70" s="148"/>
      <c r="S70" s="147"/>
      <c r="T70" s="147"/>
      <c r="U70" s="147"/>
      <c r="V70" s="147"/>
      <c r="W70" s="147"/>
      <c r="X70" s="63"/>
    </row>
    <row r="71" spans="16:24">
      <c r="P71" s="147"/>
      <c r="Q71" s="148"/>
      <c r="R71" s="148"/>
      <c r="S71" s="148"/>
      <c r="T71" s="148"/>
      <c r="U71" s="147"/>
      <c r="V71" s="148"/>
      <c r="W71" s="148"/>
      <c r="X71" s="63"/>
    </row>
    <row r="72" spans="16:24">
      <c r="P72" s="63"/>
      <c r="Q72" s="63"/>
      <c r="R72" s="63"/>
      <c r="S72" s="63"/>
      <c r="T72" s="63"/>
      <c r="U72" s="63"/>
      <c r="V72" s="63"/>
      <c r="W72" s="63"/>
      <c r="X72" s="63"/>
    </row>
    <row r="73" spans="16:24">
      <c r="P73" s="63"/>
      <c r="Q73" s="63"/>
      <c r="R73" s="63"/>
      <c r="S73" s="63"/>
      <c r="T73" s="63"/>
      <c r="U73" s="63"/>
      <c r="V73" s="63"/>
      <c r="W73" s="63"/>
      <c r="X73" s="63"/>
    </row>
    <row r="74" spans="16:24">
      <c r="P74" s="63"/>
      <c r="Q74" s="63"/>
      <c r="R74" s="63"/>
      <c r="S74" s="63"/>
      <c r="T74" s="63"/>
      <c r="U74" s="63"/>
      <c r="V74" s="63"/>
      <c r="W74" s="63"/>
      <c r="X74" s="63"/>
    </row>
    <row r="75" spans="16:24">
      <c r="P75" s="63"/>
      <c r="Q75" s="63"/>
      <c r="R75" s="63"/>
      <c r="S75" s="63"/>
      <c r="T75" s="63"/>
      <c r="U75" s="63"/>
      <c r="V75" s="63"/>
      <c r="W75" s="63"/>
      <c r="X75" s="63"/>
    </row>
    <row r="76" spans="16:24">
      <c r="P76" s="63"/>
      <c r="Q76" s="63"/>
      <c r="R76" s="63"/>
      <c r="S76" s="63"/>
      <c r="T76" s="63"/>
      <c r="U76" s="63"/>
      <c r="V76" s="63"/>
      <c r="W76" s="63"/>
      <c r="X76" s="63"/>
    </row>
    <row r="77" spans="16:24">
      <c r="P77" s="63"/>
      <c r="Q77" s="63"/>
      <c r="R77" s="63"/>
      <c r="S77" s="63"/>
      <c r="T77" s="63"/>
      <c r="U77" s="63"/>
      <c r="V77" s="63"/>
      <c r="W77" s="63"/>
      <c r="X77" s="63"/>
    </row>
    <row r="78" spans="16:24">
      <c r="P78" s="63"/>
      <c r="Q78" s="63"/>
      <c r="R78" s="63"/>
      <c r="S78" s="63"/>
      <c r="T78" s="63"/>
      <c r="U78" s="63"/>
      <c r="V78" s="63"/>
      <c r="W78" s="63"/>
      <c r="X78" s="63"/>
    </row>
    <row r="79" spans="16:24">
      <c r="P79" s="63"/>
      <c r="Q79" s="63"/>
      <c r="R79" s="63"/>
      <c r="S79" s="63"/>
      <c r="T79" s="63"/>
      <c r="U79" s="63"/>
      <c r="V79" s="63"/>
      <c r="W79" s="63"/>
      <c r="X79" s="63"/>
    </row>
    <row r="80" spans="16:24">
      <c r="P80" s="63"/>
      <c r="Q80" s="63"/>
      <c r="R80" s="63"/>
      <c r="S80" s="63"/>
      <c r="T80" s="63"/>
      <c r="U80" s="63"/>
      <c r="V80" s="63"/>
      <c r="W80" s="63"/>
      <c r="X80" s="63"/>
    </row>
    <row r="81" spans="16:22">
      <c r="P81" s="18"/>
      <c r="Q81" s="63"/>
      <c r="R81" s="63"/>
      <c r="S81" s="63"/>
      <c r="T81" s="63"/>
      <c r="U81" s="63"/>
      <c r="V81" s="63"/>
    </row>
    <row r="82" spans="16:22">
      <c r="P82" s="18"/>
      <c r="Q82" s="63"/>
      <c r="R82" s="63"/>
      <c r="S82" s="63"/>
      <c r="T82" s="63"/>
      <c r="U82" s="63"/>
      <c r="V82" s="63"/>
    </row>
    <row r="83" spans="16:22">
      <c r="P83" s="18"/>
      <c r="Q83" s="63"/>
      <c r="R83" s="63"/>
      <c r="S83" s="63"/>
      <c r="T83" s="63"/>
      <c r="U83" s="63"/>
      <c r="V83" s="63"/>
    </row>
    <row r="84" spans="16:22">
      <c r="P84" s="18"/>
      <c r="Q84" s="63"/>
      <c r="R84" s="63"/>
      <c r="S84" s="63"/>
      <c r="T84" s="63"/>
      <c r="U84" s="63"/>
      <c r="V84" s="63"/>
    </row>
    <row r="85" spans="16:22">
      <c r="P85" s="18"/>
      <c r="Q85" s="63"/>
      <c r="R85" s="63"/>
      <c r="S85" s="63"/>
      <c r="T85" s="63"/>
      <c r="U85" s="63"/>
      <c r="V85" s="63"/>
    </row>
    <row r="86" spans="16:22">
      <c r="P86" s="18"/>
      <c r="Q86" s="63"/>
      <c r="R86" s="63"/>
      <c r="S86" s="63"/>
      <c r="T86" s="63"/>
      <c r="U86" s="63"/>
      <c r="V86" s="63"/>
    </row>
    <row r="87" spans="16:22">
      <c r="P87" s="18"/>
      <c r="Q87" s="63"/>
      <c r="R87" s="63"/>
      <c r="S87" s="63"/>
      <c r="T87" s="63"/>
      <c r="U87" s="63"/>
      <c r="V87" s="63"/>
    </row>
    <row r="88" spans="16:22">
      <c r="P88" s="18"/>
      <c r="Q88" s="63"/>
      <c r="R88" s="63"/>
      <c r="S88" s="63"/>
      <c r="T88" s="63"/>
      <c r="U88" s="63"/>
      <c r="V88" s="63"/>
    </row>
    <row r="89" spans="16:22">
      <c r="P89" s="18"/>
      <c r="Q89" s="63"/>
      <c r="R89" s="63"/>
      <c r="S89" s="63"/>
      <c r="T89" s="63"/>
      <c r="U89" s="63"/>
      <c r="V89" s="63"/>
    </row>
    <row r="90" spans="16:22">
      <c r="P90" s="18"/>
      <c r="Q90" s="63"/>
      <c r="R90" s="63"/>
      <c r="S90" s="63"/>
      <c r="T90" s="63"/>
      <c r="U90" s="63"/>
      <c r="V90" s="63"/>
    </row>
    <row r="91" spans="16:22">
      <c r="P91" s="18"/>
      <c r="Q91" s="63"/>
      <c r="R91" s="63"/>
      <c r="S91" s="63"/>
      <c r="T91" s="63"/>
      <c r="U91" s="63"/>
      <c r="V91" s="63"/>
    </row>
    <row r="92" spans="16:22">
      <c r="P92" s="18"/>
      <c r="Q92" s="63"/>
      <c r="R92" s="63"/>
      <c r="S92" s="63"/>
      <c r="T92" s="63"/>
      <c r="U92" s="63"/>
      <c r="V92" s="63"/>
    </row>
    <row r="93" spans="16:22">
      <c r="P93" s="18"/>
      <c r="Q93" s="63"/>
      <c r="R93" s="63"/>
      <c r="S93" s="63"/>
      <c r="T93" s="63"/>
      <c r="U93" s="63"/>
      <c r="V93" s="63"/>
    </row>
    <row r="94" spans="16:22">
      <c r="Q94" s="63"/>
      <c r="R94" s="63"/>
      <c r="S94" s="63"/>
      <c r="T94" s="63"/>
      <c r="U94" s="63"/>
      <c r="V94" s="63"/>
    </row>
    <row r="95" spans="16:22">
      <c r="Q95" s="63"/>
      <c r="R95" s="63"/>
      <c r="S95" s="63"/>
      <c r="T95" s="63"/>
      <c r="U95" s="63"/>
      <c r="V95" s="63"/>
    </row>
    <row r="96" spans="16:22">
      <c r="Q96" s="63"/>
      <c r="R96" s="63"/>
      <c r="S96" s="63"/>
      <c r="T96" s="63"/>
      <c r="U96" s="63"/>
      <c r="V96" s="63"/>
    </row>
    <row r="97" spans="1:22">
      <c r="Q97" s="63"/>
      <c r="R97" s="63"/>
      <c r="S97" s="63"/>
      <c r="T97" s="63"/>
      <c r="U97" s="63"/>
      <c r="V97" s="63"/>
    </row>
    <row r="98" spans="1:22">
      <c r="Q98" s="63"/>
      <c r="R98" s="63"/>
      <c r="S98" s="63"/>
      <c r="T98" s="63"/>
      <c r="U98" s="63"/>
      <c r="V98" s="63"/>
    </row>
    <row r="99" spans="1:22">
      <c r="Q99" s="63"/>
      <c r="R99" s="63"/>
      <c r="S99" s="63"/>
      <c r="T99" s="63"/>
      <c r="U99" s="63"/>
      <c r="V99" s="63"/>
    </row>
    <row r="100" spans="1:22">
      <c r="Q100" s="63"/>
      <c r="R100" s="63"/>
      <c r="S100" s="63"/>
      <c r="T100" s="63"/>
      <c r="U100" s="63"/>
      <c r="V100" s="63"/>
    </row>
    <row r="103" spans="1:22" ht="13.5" thickBot="1"/>
    <row r="104" spans="1:22">
      <c r="A104" s="54">
        <v>80858</v>
      </c>
      <c r="B104" s="80">
        <v>86254</v>
      </c>
      <c r="C104" s="21">
        <f t="shared" ref="C104:C119" si="6">IF(B104=0, "NA", A104/B104)</f>
        <v>0.93744058246574069</v>
      </c>
      <c r="D104" s="54">
        <v>69317</v>
      </c>
      <c r="E104" s="80">
        <v>74335</v>
      </c>
      <c r="F104" s="21">
        <f t="shared" ref="F104:F119" si="7">IF(E104=0, "NA", D104/E104)</f>
        <v>0.93249478711239653</v>
      </c>
      <c r="G104" s="54">
        <v>0</v>
      </c>
      <c r="H104" s="80"/>
      <c r="I104" s="21"/>
      <c r="J104" s="54">
        <v>326</v>
      </c>
      <c r="K104" s="80">
        <v>345</v>
      </c>
      <c r="L104" s="21">
        <f t="shared" ref="L104:L119" si="8">IF(K104=0, "NA", J104/K104)</f>
        <v>0.94492753623188408</v>
      </c>
      <c r="M104" s="54">
        <v>0</v>
      </c>
      <c r="N104" s="80"/>
      <c r="O104" s="121" t="s">
        <v>89</v>
      </c>
      <c r="P104" s="54">
        <v>0</v>
      </c>
      <c r="Q104" s="80"/>
      <c r="R104" s="21"/>
    </row>
    <row r="105" spans="1:22">
      <c r="A105" s="55">
        <v>89292</v>
      </c>
      <c r="B105" s="79">
        <v>93890</v>
      </c>
      <c r="C105" s="15">
        <f t="shared" si="6"/>
        <v>0.95102779848759189</v>
      </c>
      <c r="D105" s="55">
        <v>96551</v>
      </c>
      <c r="E105" s="79">
        <v>101738</v>
      </c>
      <c r="F105" s="15">
        <f t="shared" si="7"/>
        <v>0.94901610017889093</v>
      </c>
      <c r="G105" s="55">
        <v>0</v>
      </c>
      <c r="H105" s="79"/>
      <c r="I105" s="15"/>
      <c r="J105" s="55">
        <v>148</v>
      </c>
      <c r="K105" s="79">
        <v>162</v>
      </c>
      <c r="L105" s="15">
        <f t="shared" si="8"/>
        <v>0.9135802469135802</v>
      </c>
      <c r="M105" s="55">
        <v>4</v>
      </c>
      <c r="N105" s="79">
        <v>4</v>
      </c>
      <c r="O105" s="15">
        <f t="shared" ref="O105:O119" si="9">IF(N105=0, "NA", M105/N105)</f>
        <v>1</v>
      </c>
      <c r="P105" s="55">
        <v>0</v>
      </c>
      <c r="Q105" s="79"/>
      <c r="R105" s="15"/>
    </row>
    <row r="106" spans="1:22">
      <c r="A106" s="55">
        <v>105223</v>
      </c>
      <c r="B106" s="79">
        <v>109684</v>
      </c>
      <c r="C106" s="15">
        <f t="shared" si="6"/>
        <v>0.95932861675358305</v>
      </c>
      <c r="D106" s="55">
        <v>103071</v>
      </c>
      <c r="E106" s="79">
        <v>107687</v>
      </c>
      <c r="F106" s="15">
        <f t="shared" si="7"/>
        <v>0.95713503022648971</v>
      </c>
      <c r="G106" s="55">
        <v>0</v>
      </c>
      <c r="H106" s="79"/>
      <c r="I106" s="15"/>
      <c r="J106" s="55">
        <v>254</v>
      </c>
      <c r="K106" s="79">
        <v>272</v>
      </c>
      <c r="L106" s="15">
        <f t="shared" si="8"/>
        <v>0.93382352941176472</v>
      </c>
      <c r="M106" s="55">
        <v>29</v>
      </c>
      <c r="N106" s="79">
        <v>31</v>
      </c>
      <c r="O106" s="15">
        <f t="shared" si="9"/>
        <v>0.93548387096774188</v>
      </c>
      <c r="P106" s="55">
        <v>0</v>
      </c>
      <c r="Q106" s="79"/>
      <c r="R106" s="15"/>
    </row>
    <row r="107" spans="1:22">
      <c r="A107" s="55">
        <v>106460</v>
      </c>
      <c r="B107" s="79">
        <v>110399</v>
      </c>
      <c r="C107" s="15">
        <f t="shared" si="6"/>
        <v>0.96432032898848719</v>
      </c>
      <c r="D107" s="55">
        <v>104223</v>
      </c>
      <c r="E107" s="79">
        <v>108098</v>
      </c>
      <c r="F107" s="15">
        <f t="shared" si="7"/>
        <v>0.96415289829599071</v>
      </c>
      <c r="G107" s="55">
        <v>0</v>
      </c>
      <c r="H107" s="79"/>
      <c r="I107" s="15"/>
      <c r="J107" s="55">
        <v>233</v>
      </c>
      <c r="K107" s="79">
        <v>246</v>
      </c>
      <c r="L107" s="15">
        <f t="shared" si="8"/>
        <v>0.94715447154471544</v>
      </c>
      <c r="M107" s="55">
        <v>35</v>
      </c>
      <c r="N107" s="79">
        <v>38</v>
      </c>
      <c r="O107" s="15">
        <f t="shared" si="9"/>
        <v>0.92105263157894735</v>
      </c>
      <c r="P107" s="55">
        <v>0</v>
      </c>
      <c r="Q107" s="79"/>
      <c r="R107" s="15"/>
    </row>
    <row r="108" spans="1:22">
      <c r="A108" s="55">
        <v>127243</v>
      </c>
      <c r="B108" s="79">
        <v>130542</v>
      </c>
      <c r="C108" s="15">
        <f t="shared" si="6"/>
        <v>0.97472843988907787</v>
      </c>
      <c r="D108" s="55">
        <v>106064</v>
      </c>
      <c r="E108" s="79">
        <v>109126</v>
      </c>
      <c r="F108" s="15">
        <f t="shared" si="7"/>
        <v>0.97194069241060788</v>
      </c>
      <c r="G108" s="55">
        <v>0</v>
      </c>
      <c r="H108" s="79"/>
      <c r="I108" s="15"/>
      <c r="J108" s="55">
        <v>28</v>
      </c>
      <c r="K108" s="79">
        <v>29</v>
      </c>
      <c r="L108" s="15">
        <f t="shared" si="8"/>
        <v>0.96551724137931039</v>
      </c>
      <c r="M108" s="55">
        <v>45</v>
      </c>
      <c r="N108" s="79">
        <v>53</v>
      </c>
      <c r="O108" s="15">
        <f t="shared" si="9"/>
        <v>0.84905660377358494</v>
      </c>
      <c r="P108" s="55">
        <v>2064</v>
      </c>
      <c r="Q108" s="79">
        <v>2268</v>
      </c>
      <c r="R108" s="15"/>
    </row>
    <row r="109" spans="1:22">
      <c r="A109" s="55">
        <v>121582</v>
      </c>
      <c r="B109" s="79">
        <v>124192</v>
      </c>
      <c r="C109" s="15">
        <f t="shared" si="6"/>
        <v>0.97898415356866786</v>
      </c>
      <c r="D109" s="55">
        <v>113882</v>
      </c>
      <c r="E109" s="79">
        <v>116293</v>
      </c>
      <c r="F109" s="15">
        <f t="shared" si="7"/>
        <v>0.97926788370753182</v>
      </c>
      <c r="G109" s="55">
        <v>9131</v>
      </c>
      <c r="H109" s="79">
        <v>9525</v>
      </c>
      <c r="I109" s="15"/>
      <c r="J109" s="55">
        <v>28</v>
      </c>
      <c r="K109" s="79">
        <v>30</v>
      </c>
      <c r="L109" s="15">
        <f t="shared" si="8"/>
        <v>0.93333333333333335</v>
      </c>
      <c r="M109" s="55">
        <v>70</v>
      </c>
      <c r="N109" s="79">
        <v>72</v>
      </c>
      <c r="O109" s="15">
        <f t="shared" si="9"/>
        <v>0.97222222222222221</v>
      </c>
      <c r="P109" s="55">
        <v>2459</v>
      </c>
      <c r="Q109" s="79">
        <v>2634</v>
      </c>
      <c r="R109" s="15">
        <f t="shared" ref="R109:R119" si="10">IF(Q109=0, "NA", P109/Q109)</f>
        <v>0.9335611237661352</v>
      </c>
    </row>
    <row r="110" spans="1:22">
      <c r="A110" s="55">
        <v>111156</v>
      </c>
      <c r="B110" s="79">
        <v>112764</v>
      </c>
      <c r="C110" s="15">
        <f t="shared" si="6"/>
        <v>0.98574012982866877</v>
      </c>
      <c r="D110" s="55">
        <v>77263</v>
      </c>
      <c r="E110" s="79">
        <v>78637</v>
      </c>
      <c r="F110" s="15">
        <f t="shared" si="7"/>
        <v>0.98252730902755703</v>
      </c>
      <c r="G110" s="55">
        <v>6104</v>
      </c>
      <c r="H110" s="79">
        <v>6312</v>
      </c>
      <c r="I110" s="15">
        <f t="shared" ref="I110:I119" si="11">IF(H110=0, "NA", G110/H110)</f>
        <v>0.96704689480354877</v>
      </c>
      <c r="J110" s="55">
        <v>222</v>
      </c>
      <c r="K110" s="79">
        <v>251</v>
      </c>
      <c r="L110" s="15">
        <f t="shared" si="8"/>
        <v>0.8844621513944223</v>
      </c>
      <c r="M110" s="55">
        <v>143</v>
      </c>
      <c r="N110" s="79">
        <v>157</v>
      </c>
      <c r="O110" s="15">
        <f t="shared" si="9"/>
        <v>0.91082802547770703</v>
      </c>
      <c r="P110" s="55">
        <v>875</v>
      </c>
      <c r="Q110" s="79">
        <v>948</v>
      </c>
      <c r="R110" s="15">
        <f t="shared" si="10"/>
        <v>0.9229957805907173</v>
      </c>
    </row>
    <row r="111" spans="1:22">
      <c r="A111" s="55">
        <v>129725</v>
      </c>
      <c r="B111" s="79">
        <v>131114</v>
      </c>
      <c r="C111" s="15">
        <f t="shared" si="6"/>
        <v>0.98940616562685912</v>
      </c>
      <c r="D111" s="55">
        <v>110596</v>
      </c>
      <c r="E111" s="79">
        <v>111975</v>
      </c>
      <c r="F111" s="15">
        <f t="shared" si="7"/>
        <v>0.98768475106050457</v>
      </c>
      <c r="G111" s="55">
        <v>5952</v>
      </c>
      <c r="H111" s="79">
        <v>6130</v>
      </c>
      <c r="I111" s="15">
        <f t="shared" si="11"/>
        <v>0.97096247960848292</v>
      </c>
      <c r="J111" s="55">
        <v>478</v>
      </c>
      <c r="K111" s="79">
        <v>537</v>
      </c>
      <c r="L111" s="15">
        <f t="shared" si="8"/>
        <v>0.8901303538175046</v>
      </c>
      <c r="M111" s="55">
        <v>236</v>
      </c>
      <c r="N111" s="79">
        <v>249</v>
      </c>
      <c r="O111" s="15">
        <f t="shared" si="9"/>
        <v>0.94779116465863456</v>
      </c>
      <c r="P111" s="55">
        <v>935</v>
      </c>
      <c r="Q111" s="79">
        <v>980</v>
      </c>
      <c r="R111" s="15">
        <f t="shared" si="10"/>
        <v>0.95408163265306123</v>
      </c>
    </row>
    <row r="112" spans="1:22">
      <c r="A112" s="55">
        <v>121597</v>
      </c>
      <c r="B112" s="79">
        <v>122763</v>
      </c>
      <c r="C112" s="15">
        <f t="shared" si="6"/>
        <v>0.99050202422554023</v>
      </c>
      <c r="D112" s="55">
        <v>139198</v>
      </c>
      <c r="E112" s="79">
        <v>140478</v>
      </c>
      <c r="F112" s="15">
        <f t="shared" si="7"/>
        <v>0.99088825296487704</v>
      </c>
      <c r="G112" s="55">
        <v>9747</v>
      </c>
      <c r="H112" s="79">
        <v>9936</v>
      </c>
      <c r="I112" s="15">
        <f t="shared" si="11"/>
        <v>0.98097826086956519</v>
      </c>
      <c r="J112" s="55">
        <v>490</v>
      </c>
      <c r="K112" s="79">
        <v>538</v>
      </c>
      <c r="L112" s="15">
        <f t="shared" si="8"/>
        <v>0.91078066914498146</v>
      </c>
      <c r="M112" s="55">
        <v>436</v>
      </c>
      <c r="N112" s="79">
        <v>454</v>
      </c>
      <c r="O112" s="15">
        <f t="shared" si="9"/>
        <v>0.96035242290748901</v>
      </c>
      <c r="P112" s="55">
        <v>2631</v>
      </c>
      <c r="Q112" s="79">
        <v>2790</v>
      </c>
      <c r="R112" s="15">
        <f t="shared" si="10"/>
        <v>0.94301075268817203</v>
      </c>
    </row>
    <row r="113" spans="1:22">
      <c r="A113" s="55">
        <v>148631</v>
      </c>
      <c r="B113" s="79">
        <v>149643</v>
      </c>
      <c r="C113" s="15">
        <f t="shared" si="6"/>
        <v>0.99323723795967733</v>
      </c>
      <c r="D113" s="55">
        <v>134253</v>
      </c>
      <c r="E113" s="79">
        <v>135211</v>
      </c>
      <c r="F113" s="15">
        <f t="shared" si="7"/>
        <v>0.99291477764383074</v>
      </c>
      <c r="G113" s="55">
        <v>9932</v>
      </c>
      <c r="H113" s="79">
        <v>10078</v>
      </c>
      <c r="I113" s="15">
        <f t="shared" si="11"/>
        <v>0.98551299861083552</v>
      </c>
      <c r="J113" s="55">
        <v>662</v>
      </c>
      <c r="K113" s="79">
        <v>695</v>
      </c>
      <c r="L113" s="15">
        <f t="shared" si="8"/>
        <v>0.9525179856115108</v>
      </c>
      <c r="M113" s="55">
        <v>686</v>
      </c>
      <c r="N113" s="79">
        <v>705</v>
      </c>
      <c r="O113" s="15">
        <f t="shared" si="9"/>
        <v>0.97304964539007088</v>
      </c>
      <c r="P113" s="55">
        <v>2287</v>
      </c>
      <c r="Q113" s="79">
        <v>2429</v>
      </c>
      <c r="R113" s="15">
        <f t="shared" si="10"/>
        <v>0.94153972828324417</v>
      </c>
    </row>
    <row r="114" spans="1:22">
      <c r="A114" s="55">
        <v>157120</v>
      </c>
      <c r="B114" s="79">
        <v>157927</v>
      </c>
      <c r="C114" s="15">
        <f t="shared" si="6"/>
        <v>0.99489004413431525</v>
      </c>
      <c r="D114" s="55">
        <v>153320</v>
      </c>
      <c r="E114" s="79">
        <v>154047</v>
      </c>
      <c r="F114" s="15">
        <f t="shared" si="7"/>
        <v>0.99528066109693791</v>
      </c>
      <c r="G114" s="55">
        <v>9115</v>
      </c>
      <c r="H114" s="79">
        <v>9205</v>
      </c>
      <c r="I114" s="15">
        <f t="shared" si="11"/>
        <v>0.99022270505160237</v>
      </c>
      <c r="J114" s="55">
        <v>665</v>
      </c>
      <c r="K114" s="79">
        <v>695</v>
      </c>
      <c r="L114" s="15">
        <f t="shared" si="8"/>
        <v>0.95683453237410077</v>
      </c>
      <c r="M114" s="55">
        <v>564</v>
      </c>
      <c r="N114" s="79">
        <v>577</v>
      </c>
      <c r="O114" s="15">
        <f t="shared" si="9"/>
        <v>0.97746967071057189</v>
      </c>
      <c r="P114" s="55">
        <v>2011</v>
      </c>
      <c r="Q114" s="79">
        <v>2080</v>
      </c>
      <c r="R114" s="15">
        <f t="shared" si="10"/>
        <v>0.96682692307692308</v>
      </c>
    </row>
    <row r="115" spans="1:22">
      <c r="A115" s="55">
        <v>146085</v>
      </c>
      <c r="B115" s="79">
        <v>146546</v>
      </c>
      <c r="C115" s="15">
        <f t="shared" si="6"/>
        <v>0.99685423007110396</v>
      </c>
      <c r="D115" s="55">
        <v>182510</v>
      </c>
      <c r="E115" s="79">
        <v>183053</v>
      </c>
      <c r="F115" s="15">
        <f t="shared" si="7"/>
        <v>0.99703364599323696</v>
      </c>
      <c r="G115" s="55">
        <v>10602</v>
      </c>
      <c r="H115" s="79">
        <v>10681</v>
      </c>
      <c r="I115" s="15">
        <f t="shared" si="11"/>
        <v>0.99260368879318417</v>
      </c>
      <c r="J115" s="55">
        <v>1545</v>
      </c>
      <c r="K115" s="79">
        <v>1559</v>
      </c>
      <c r="L115" s="15">
        <f t="shared" si="8"/>
        <v>0.99101988454137269</v>
      </c>
      <c r="M115" s="55">
        <v>1269</v>
      </c>
      <c r="N115" s="79">
        <v>1284</v>
      </c>
      <c r="O115" s="15">
        <f t="shared" si="9"/>
        <v>0.98831775700934577</v>
      </c>
      <c r="P115" s="55">
        <v>1976</v>
      </c>
      <c r="Q115" s="79">
        <v>2032</v>
      </c>
      <c r="R115" s="15">
        <f t="shared" si="10"/>
        <v>0.97244094488188981</v>
      </c>
    </row>
    <row r="116" spans="1:22">
      <c r="A116" s="55">
        <v>148129</v>
      </c>
      <c r="B116" s="79">
        <v>148422</v>
      </c>
      <c r="C116" s="15">
        <f t="shared" si="6"/>
        <v>0.99802589912546658</v>
      </c>
      <c r="D116" s="55">
        <v>208777</v>
      </c>
      <c r="E116" s="79">
        <v>209146</v>
      </c>
      <c r="F116" s="15">
        <f t="shared" si="7"/>
        <v>0.9982356822506766</v>
      </c>
      <c r="G116" s="55">
        <v>16093</v>
      </c>
      <c r="H116" s="79">
        <v>16171</v>
      </c>
      <c r="I116" s="15">
        <f t="shared" si="11"/>
        <v>0.99517655061529897</v>
      </c>
      <c r="J116" s="55">
        <v>878</v>
      </c>
      <c r="K116" s="79">
        <v>886</v>
      </c>
      <c r="L116" s="15">
        <f t="shared" si="8"/>
        <v>0.99097065462753953</v>
      </c>
      <c r="M116" s="55">
        <v>1271</v>
      </c>
      <c r="N116" s="79">
        <v>1279</v>
      </c>
      <c r="O116" s="15">
        <f t="shared" si="9"/>
        <v>0.99374511336982019</v>
      </c>
      <c r="P116" s="55">
        <v>3873</v>
      </c>
      <c r="Q116" s="79">
        <v>3961</v>
      </c>
      <c r="R116" s="15">
        <f t="shared" si="10"/>
        <v>0.97778338803332487</v>
      </c>
    </row>
    <row r="117" spans="1:22">
      <c r="A117" s="55">
        <v>122267</v>
      </c>
      <c r="B117" s="79">
        <v>122411</v>
      </c>
      <c r="C117" s="15">
        <f t="shared" si="6"/>
        <v>0.99882363513082972</v>
      </c>
      <c r="D117" s="55">
        <v>205312</v>
      </c>
      <c r="E117" s="79">
        <v>205521</v>
      </c>
      <c r="F117" s="15">
        <f t="shared" si="7"/>
        <v>0.99898307228944971</v>
      </c>
      <c r="G117" s="55">
        <v>13603</v>
      </c>
      <c r="H117" s="79">
        <v>13638</v>
      </c>
      <c r="I117" s="15">
        <f t="shared" si="11"/>
        <v>0.99743364129637779</v>
      </c>
      <c r="J117" s="55">
        <v>133</v>
      </c>
      <c r="K117" s="79">
        <v>133</v>
      </c>
      <c r="L117" s="15">
        <f t="shared" si="8"/>
        <v>1</v>
      </c>
      <c r="M117" s="55">
        <v>657</v>
      </c>
      <c r="N117" s="79">
        <v>663</v>
      </c>
      <c r="O117" s="15">
        <f t="shared" si="9"/>
        <v>0.99095022624434392</v>
      </c>
      <c r="P117" s="55">
        <v>2888</v>
      </c>
      <c r="Q117" s="79">
        <v>2907</v>
      </c>
      <c r="R117" s="15">
        <f t="shared" si="10"/>
        <v>0.99346405228758172</v>
      </c>
    </row>
    <row r="118" spans="1:22">
      <c r="A118" s="55">
        <v>27139</v>
      </c>
      <c r="B118" s="79">
        <v>27159</v>
      </c>
      <c r="C118" s="15">
        <f t="shared" si="6"/>
        <v>0.99926359586140878</v>
      </c>
      <c r="D118" s="55">
        <v>40384</v>
      </c>
      <c r="E118" s="79">
        <v>40414</v>
      </c>
      <c r="F118" s="15">
        <f t="shared" si="7"/>
        <v>0.99925768298114515</v>
      </c>
      <c r="G118" s="55">
        <v>1042</v>
      </c>
      <c r="H118" s="79">
        <v>1043</v>
      </c>
      <c r="I118" s="15">
        <f t="shared" si="11"/>
        <v>0.99904122722914668</v>
      </c>
      <c r="J118" s="55">
        <v>24</v>
      </c>
      <c r="K118" s="79">
        <v>24</v>
      </c>
      <c r="L118" s="15">
        <f t="shared" si="8"/>
        <v>1</v>
      </c>
      <c r="M118" s="55">
        <v>16</v>
      </c>
      <c r="N118" s="79">
        <v>16</v>
      </c>
      <c r="O118" s="15">
        <f t="shared" si="9"/>
        <v>1</v>
      </c>
      <c r="P118" s="55">
        <v>257</v>
      </c>
      <c r="Q118" s="79">
        <v>258</v>
      </c>
      <c r="R118" s="15">
        <f t="shared" si="10"/>
        <v>0.99612403100775193</v>
      </c>
    </row>
    <row r="119" spans="1:22" ht="13.5" thickBot="1">
      <c r="A119" s="99">
        <v>365</v>
      </c>
      <c r="B119" s="106">
        <v>365</v>
      </c>
      <c r="C119" s="35">
        <f t="shared" si="6"/>
        <v>1</v>
      </c>
      <c r="D119" s="99">
        <v>531</v>
      </c>
      <c r="E119" s="106">
        <v>531</v>
      </c>
      <c r="F119" s="35">
        <f t="shared" si="7"/>
        <v>1</v>
      </c>
      <c r="G119" s="99">
        <v>18</v>
      </c>
      <c r="H119" s="106">
        <v>18</v>
      </c>
      <c r="I119" s="35">
        <f t="shared" si="11"/>
        <v>1</v>
      </c>
      <c r="J119" s="99">
        <v>3</v>
      </c>
      <c r="K119" s="106">
        <v>4</v>
      </c>
      <c r="L119" s="35">
        <f t="shared" si="8"/>
        <v>0.75</v>
      </c>
      <c r="M119" s="99">
        <v>0</v>
      </c>
      <c r="N119" s="106"/>
      <c r="O119" s="35" t="str">
        <f t="shared" si="9"/>
        <v>NA</v>
      </c>
      <c r="P119" s="99">
        <v>4</v>
      </c>
      <c r="Q119" s="106">
        <v>4</v>
      </c>
      <c r="R119" s="35">
        <f t="shared" si="10"/>
        <v>1</v>
      </c>
    </row>
    <row r="120" spans="1:22" ht="13.5" thickBot="1">
      <c r="A120" s="32">
        <f>SUM(A104:A119)</f>
        <v>1742872</v>
      </c>
      <c r="B120" s="34">
        <f>SUM(B104:B119)</f>
        <v>1774075</v>
      </c>
      <c r="C120" s="23">
        <f>A120/B120</f>
        <v>0.98241167932584583</v>
      </c>
      <c r="D120" s="32">
        <f>SUM(D104:D119)</f>
        <v>1845252</v>
      </c>
      <c r="E120" s="34">
        <f>SUM(E104:E119)</f>
        <v>1876290</v>
      </c>
      <c r="F120" s="23">
        <f>D120/E120</f>
        <v>0.98345778104663995</v>
      </c>
      <c r="G120" s="32">
        <f>SUM(G104:G119)</f>
        <v>91339</v>
      </c>
      <c r="H120" s="34">
        <f>SUM(H104:H119)</f>
        <v>92737</v>
      </c>
      <c r="I120" s="23">
        <f>G120/H120</f>
        <v>0.98492511079720069</v>
      </c>
      <c r="J120" s="32">
        <f>SUM(J104:J119)</f>
        <v>6117</v>
      </c>
      <c r="K120" s="34">
        <f>SUM(K104:K119)</f>
        <v>6406</v>
      </c>
      <c r="L120" s="23">
        <f>J120/K120</f>
        <v>0.95488604433343738</v>
      </c>
      <c r="M120" s="32">
        <f>SUM(M104:M119)</f>
        <v>5461</v>
      </c>
      <c r="N120" s="34">
        <f>SUM(N104:N119)</f>
        <v>5582</v>
      </c>
      <c r="O120" s="23">
        <f>M120/N120</f>
        <v>0.97832318165532073</v>
      </c>
      <c r="P120" s="32">
        <f>SUM(P104:P119)</f>
        <v>22260</v>
      </c>
      <c r="Q120" s="34">
        <f>SUM(Q104:Q119)</f>
        <v>23291</v>
      </c>
      <c r="R120" s="23">
        <f>P120/Q120</f>
        <v>0.9557339744965867</v>
      </c>
    </row>
    <row r="126" spans="1:22" ht="13.5" thickBot="1"/>
    <row r="127" spans="1:22" ht="13.5" thickBot="1">
      <c r="A127" s="379" t="s">
        <v>6</v>
      </c>
      <c r="B127" s="387" t="s">
        <v>10</v>
      </c>
      <c r="C127" s="362"/>
      <c r="D127" s="363"/>
      <c r="E127" s="387" t="s">
        <v>30</v>
      </c>
      <c r="F127" s="362"/>
      <c r="G127" s="363"/>
      <c r="H127" s="387" t="s">
        <v>32</v>
      </c>
      <c r="I127" s="362"/>
      <c r="J127" s="363"/>
      <c r="K127" s="387" t="s">
        <v>29</v>
      </c>
      <c r="L127" s="362"/>
      <c r="M127" s="363"/>
      <c r="N127" s="387" t="s">
        <v>31</v>
      </c>
      <c r="O127" s="362"/>
      <c r="P127" s="363"/>
      <c r="Q127" s="387" t="s">
        <v>33</v>
      </c>
      <c r="R127" s="362"/>
      <c r="S127" s="363"/>
      <c r="T127" s="387" t="s">
        <v>5</v>
      </c>
      <c r="U127" s="362"/>
      <c r="V127" s="363"/>
    </row>
    <row r="128" spans="1:22" ht="39" thickBot="1">
      <c r="A128" s="380"/>
      <c r="B128" s="56" t="s">
        <v>54</v>
      </c>
      <c r="C128" s="57" t="s">
        <v>52</v>
      </c>
      <c r="D128" s="58" t="s">
        <v>58</v>
      </c>
      <c r="E128" s="56" t="s">
        <v>54</v>
      </c>
      <c r="F128" s="57" t="s">
        <v>52</v>
      </c>
      <c r="G128" s="58" t="s">
        <v>58</v>
      </c>
      <c r="H128" s="56" t="s">
        <v>54</v>
      </c>
      <c r="I128" s="57" t="s">
        <v>52</v>
      </c>
      <c r="J128" s="58" t="s">
        <v>58</v>
      </c>
      <c r="K128" s="56" t="s">
        <v>54</v>
      </c>
      <c r="L128" s="57" t="s">
        <v>52</v>
      </c>
      <c r="M128" s="58" t="s">
        <v>58</v>
      </c>
      <c r="N128" s="56" t="s">
        <v>54</v>
      </c>
      <c r="O128" s="57" t="s">
        <v>52</v>
      </c>
      <c r="P128" s="58" t="s">
        <v>58</v>
      </c>
      <c r="Q128" s="56" t="s">
        <v>54</v>
      </c>
      <c r="R128" s="57" t="s">
        <v>52</v>
      </c>
      <c r="S128" s="58" t="s">
        <v>58</v>
      </c>
      <c r="T128" s="56" t="s">
        <v>54</v>
      </c>
      <c r="U128" s="57" t="s">
        <v>52</v>
      </c>
      <c r="V128" s="58" t="s">
        <v>58</v>
      </c>
    </row>
    <row r="129" spans="1:22">
      <c r="A129" s="130">
        <v>2002</v>
      </c>
      <c r="B129" s="54">
        <v>81218</v>
      </c>
      <c r="C129" s="80">
        <v>87738</v>
      </c>
      <c r="D129" s="21">
        <f t="shared" ref="D129:D144" si="12">IF(C129=0, "NA", B129/C129)</f>
        <v>0.92568784335179743</v>
      </c>
      <c r="E129" s="54">
        <v>61776</v>
      </c>
      <c r="F129" s="80">
        <v>66245</v>
      </c>
      <c r="G129" s="21">
        <f t="shared" ref="G129:G144" si="13">IF(F129=0, "NA", E129/F129)</f>
        <v>0.93253830477771904</v>
      </c>
      <c r="H129" s="54"/>
      <c r="I129" s="80"/>
      <c r="J129" s="21"/>
      <c r="K129" s="54">
        <v>280</v>
      </c>
      <c r="L129" s="80">
        <v>310</v>
      </c>
      <c r="M129" s="21">
        <f t="shared" ref="M129:M144" si="14">IF(L129=0, "NA", K129/L129)</f>
        <v>0.90322580645161288</v>
      </c>
      <c r="N129" s="54">
        <v>0</v>
      </c>
      <c r="O129" s="80">
        <v>0</v>
      </c>
      <c r="P129" s="121" t="s">
        <v>89</v>
      </c>
      <c r="Q129" s="54"/>
      <c r="R129" s="80"/>
      <c r="S129" s="21"/>
      <c r="T129" s="54">
        <f>SUM(Q129,N129,K129,H129,E129,B129)</f>
        <v>143274</v>
      </c>
      <c r="U129" s="80">
        <f>SUM(R129,O129,L129,I129,F129,C129)</f>
        <v>154293</v>
      </c>
      <c r="V129" s="21">
        <f t="shared" ref="V129:V144" si="15">IF(U129=0, "NA", T129/U129)</f>
        <v>0.92858392798117861</v>
      </c>
    </row>
    <row r="130" spans="1:22">
      <c r="A130" s="130">
        <v>2003</v>
      </c>
      <c r="B130" s="55">
        <v>97975</v>
      </c>
      <c r="C130" s="79">
        <v>103797</v>
      </c>
      <c r="D130" s="15">
        <f t="shared" si="12"/>
        <v>0.94390974690983365</v>
      </c>
      <c r="E130" s="55">
        <v>76791</v>
      </c>
      <c r="F130" s="79">
        <v>81429</v>
      </c>
      <c r="G130" s="15">
        <f t="shared" si="13"/>
        <v>0.9430424050399735</v>
      </c>
      <c r="H130" s="55"/>
      <c r="I130" s="79"/>
      <c r="J130" s="15"/>
      <c r="K130" s="55">
        <v>358</v>
      </c>
      <c r="L130" s="79">
        <v>375</v>
      </c>
      <c r="M130" s="15">
        <f t="shared" si="14"/>
        <v>0.95466666666666666</v>
      </c>
      <c r="N130" s="55">
        <v>1</v>
      </c>
      <c r="O130" s="79">
        <v>1</v>
      </c>
      <c r="P130" s="15">
        <f t="shared" ref="P130:P144" si="16">IF(O130=0, "NA", N130/O130)</f>
        <v>1</v>
      </c>
      <c r="Q130" s="55"/>
      <c r="R130" s="79"/>
      <c r="S130" s="15"/>
      <c r="T130" s="55">
        <f t="shared" ref="T130:T144" si="17">SUM(Q130,N130,K130,H130,E130,B130)</f>
        <v>175125</v>
      </c>
      <c r="U130" s="79">
        <f t="shared" ref="U130:U144" si="18">SUM(R130,O130,L130,I130,F130,C130)</f>
        <v>185602</v>
      </c>
      <c r="V130" s="15">
        <f t="shared" si="15"/>
        <v>0.94355125483561597</v>
      </c>
    </row>
    <row r="131" spans="1:22">
      <c r="A131" s="130">
        <v>2004</v>
      </c>
      <c r="B131" s="55">
        <v>106151</v>
      </c>
      <c r="C131" s="79">
        <v>111320</v>
      </c>
      <c r="D131" s="15">
        <f t="shared" si="12"/>
        <v>0.95356629536471438</v>
      </c>
      <c r="E131" s="55">
        <v>103800</v>
      </c>
      <c r="F131" s="79">
        <v>108815</v>
      </c>
      <c r="G131" s="15">
        <f t="shared" si="13"/>
        <v>0.95391260396085098</v>
      </c>
      <c r="H131" s="55"/>
      <c r="I131" s="79"/>
      <c r="J131" s="15"/>
      <c r="K131" s="55">
        <v>146</v>
      </c>
      <c r="L131" s="79">
        <v>155</v>
      </c>
      <c r="M131" s="15">
        <f t="shared" si="14"/>
        <v>0.9419354838709677</v>
      </c>
      <c r="N131" s="55">
        <v>3</v>
      </c>
      <c r="O131" s="79">
        <v>3</v>
      </c>
      <c r="P131" s="15">
        <f t="shared" si="16"/>
        <v>1</v>
      </c>
      <c r="Q131" s="55"/>
      <c r="R131" s="79"/>
      <c r="S131" s="15"/>
      <c r="T131" s="55">
        <f t="shared" si="17"/>
        <v>210100</v>
      </c>
      <c r="U131" s="79">
        <f t="shared" si="18"/>
        <v>220293</v>
      </c>
      <c r="V131" s="15">
        <f t="shared" si="15"/>
        <v>0.95372980530475326</v>
      </c>
    </row>
    <row r="132" spans="1:22">
      <c r="A132" s="130">
        <v>2005</v>
      </c>
      <c r="B132" s="55">
        <v>122043</v>
      </c>
      <c r="C132" s="79">
        <v>126911</v>
      </c>
      <c r="D132" s="15">
        <f t="shared" si="12"/>
        <v>0.9616424108233329</v>
      </c>
      <c r="E132" s="55">
        <v>109087</v>
      </c>
      <c r="F132" s="79">
        <v>113451</v>
      </c>
      <c r="G132" s="15">
        <f t="shared" si="13"/>
        <v>0.96153405434945483</v>
      </c>
      <c r="H132" s="55"/>
      <c r="I132" s="79"/>
      <c r="J132" s="15"/>
      <c r="K132" s="55">
        <v>271</v>
      </c>
      <c r="L132" s="79">
        <v>284</v>
      </c>
      <c r="M132" s="15">
        <f t="shared" si="14"/>
        <v>0.95422535211267601</v>
      </c>
      <c r="N132" s="55">
        <v>25</v>
      </c>
      <c r="O132" s="79">
        <v>25</v>
      </c>
      <c r="P132" s="15">
        <f t="shared" si="16"/>
        <v>1</v>
      </c>
      <c r="Q132" s="55"/>
      <c r="R132" s="79"/>
      <c r="S132" s="15"/>
      <c r="T132" s="55">
        <f t="shared" si="17"/>
        <v>231426</v>
      </c>
      <c r="U132" s="79">
        <f t="shared" si="18"/>
        <v>240671</v>
      </c>
      <c r="V132" s="15">
        <f t="shared" si="15"/>
        <v>0.96158656423083799</v>
      </c>
    </row>
    <row r="133" spans="1:22">
      <c r="A133" s="130">
        <v>2006</v>
      </c>
      <c r="B133" s="55">
        <v>120864</v>
      </c>
      <c r="C133" s="79">
        <v>124928</v>
      </c>
      <c r="D133" s="15">
        <f t="shared" si="12"/>
        <v>0.96746926229508201</v>
      </c>
      <c r="E133" s="55">
        <v>108437</v>
      </c>
      <c r="F133" s="79">
        <v>111854</v>
      </c>
      <c r="G133" s="15">
        <f t="shared" si="13"/>
        <v>0.9694512489495235</v>
      </c>
      <c r="H133" s="55"/>
      <c r="I133" s="79"/>
      <c r="J133" s="15"/>
      <c r="K133" s="55">
        <v>249</v>
      </c>
      <c r="L133" s="79">
        <v>256</v>
      </c>
      <c r="M133" s="15">
        <f t="shared" si="14"/>
        <v>0.97265625</v>
      </c>
      <c r="N133" s="55">
        <v>37</v>
      </c>
      <c r="O133" s="79">
        <v>40</v>
      </c>
      <c r="P133" s="15">
        <f t="shared" si="16"/>
        <v>0.92500000000000004</v>
      </c>
      <c r="Q133" s="55"/>
      <c r="R133" s="79"/>
      <c r="S133" s="15"/>
      <c r="T133" s="55">
        <f t="shared" si="17"/>
        <v>229587</v>
      </c>
      <c r="U133" s="79">
        <f t="shared" si="18"/>
        <v>237078</v>
      </c>
      <c r="V133" s="15">
        <f t="shared" si="15"/>
        <v>0.96840280414040947</v>
      </c>
    </row>
    <row r="134" spans="1:22">
      <c r="A134" s="130">
        <v>2007</v>
      </c>
      <c r="B134" s="55">
        <v>141890</v>
      </c>
      <c r="C134" s="79">
        <v>145081</v>
      </c>
      <c r="D134" s="15">
        <f t="shared" si="12"/>
        <v>0.97800539009243115</v>
      </c>
      <c r="E134" s="55">
        <v>108656</v>
      </c>
      <c r="F134" s="79">
        <v>111383</v>
      </c>
      <c r="G134" s="15">
        <f t="shared" si="13"/>
        <v>0.97551691012093411</v>
      </c>
      <c r="H134" s="55"/>
      <c r="I134" s="79"/>
      <c r="J134" s="15"/>
      <c r="K134" s="55">
        <v>31</v>
      </c>
      <c r="L134" s="79">
        <v>33</v>
      </c>
      <c r="M134" s="15">
        <f t="shared" si="14"/>
        <v>0.93939393939393945</v>
      </c>
      <c r="N134" s="55">
        <v>42</v>
      </c>
      <c r="O134" s="79">
        <v>45</v>
      </c>
      <c r="P134" s="15">
        <f t="shared" si="16"/>
        <v>0.93333333333333335</v>
      </c>
      <c r="Q134" s="55">
        <v>2235</v>
      </c>
      <c r="R134" s="79">
        <v>2434</v>
      </c>
      <c r="S134" s="15">
        <f t="shared" ref="S134:S144" si="19">IF(R134=0, "NA", Q134/R134)</f>
        <v>0.91824157764995895</v>
      </c>
      <c r="T134" s="55">
        <f t="shared" si="17"/>
        <v>252854</v>
      </c>
      <c r="U134" s="79">
        <f t="shared" si="18"/>
        <v>258976</v>
      </c>
      <c r="V134" s="15">
        <f t="shared" si="15"/>
        <v>0.97636074385271221</v>
      </c>
    </row>
    <row r="135" spans="1:22">
      <c r="A135" s="130">
        <v>2008</v>
      </c>
      <c r="B135" s="55">
        <v>134373</v>
      </c>
      <c r="C135" s="79">
        <v>136786</v>
      </c>
      <c r="D135" s="15">
        <f t="shared" si="12"/>
        <v>0.982359305776907</v>
      </c>
      <c r="E135" s="55">
        <v>115076</v>
      </c>
      <c r="F135" s="79">
        <v>117072</v>
      </c>
      <c r="G135" s="15">
        <f t="shared" si="13"/>
        <v>0.98295066283996169</v>
      </c>
      <c r="H135" s="55">
        <v>9570</v>
      </c>
      <c r="I135" s="79">
        <v>9954</v>
      </c>
      <c r="J135" s="15">
        <f t="shared" ref="J135:J144" si="20">IF(I135=0, "NA", H135/I135)</f>
        <v>0.96142254370102476</v>
      </c>
      <c r="K135" s="55">
        <v>34</v>
      </c>
      <c r="L135" s="79">
        <v>39</v>
      </c>
      <c r="M135" s="15">
        <f t="shared" si="14"/>
        <v>0.87179487179487181</v>
      </c>
      <c r="N135" s="55">
        <v>55</v>
      </c>
      <c r="O135" s="79">
        <v>59</v>
      </c>
      <c r="P135" s="15">
        <f t="shared" si="16"/>
        <v>0.93220338983050843</v>
      </c>
      <c r="Q135" s="55">
        <v>2697</v>
      </c>
      <c r="R135" s="79">
        <v>2878</v>
      </c>
      <c r="S135" s="15">
        <f t="shared" si="19"/>
        <v>0.93710910354412791</v>
      </c>
      <c r="T135" s="55">
        <f t="shared" si="17"/>
        <v>261805</v>
      </c>
      <c r="U135" s="79">
        <f t="shared" si="18"/>
        <v>266788</v>
      </c>
      <c r="V135" s="15">
        <f t="shared" si="15"/>
        <v>0.98132224837698845</v>
      </c>
    </row>
    <row r="136" spans="1:22">
      <c r="A136" s="130">
        <v>2009</v>
      </c>
      <c r="B136" s="55">
        <v>120291</v>
      </c>
      <c r="C136" s="79">
        <v>121837</v>
      </c>
      <c r="D136" s="15">
        <f t="shared" si="12"/>
        <v>0.9873109154033668</v>
      </c>
      <c r="E136" s="55">
        <v>77210</v>
      </c>
      <c r="F136" s="79">
        <v>78379</v>
      </c>
      <c r="G136" s="15">
        <f t="shared" si="13"/>
        <v>0.98508529070286688</v>
      </c>
      <c r="H136" s="55">
        <v>6333</v>
      </c>
      <c r="I136" s="79">
        <v>6529</v>
      </c>
      <c r="J136" s="15">
        <f t="shared" si="20"/>
        <v>0.96998008883443099</v>
      </c>
      <c r="K136" s="55">
        <v>732</v>
      </c>
      <c r="L136" s="79">
        <v>794</v>
      </c>
      <c r="M136" s="15">
        <f t="shared" si="14"/>
        <v>0.92191435768261965</v>
      </c>
      <c r="N136" s="55">
        <v>165</v>
      </c>
      <c r="O136" s="79">
        <v>176</v>
      </c>
      <c r="P136" s="15">
        <f t="shared" si="16"/>
        <v>0.9375</v>
      </c>
      <c r="Q136" s="55">
        <v>951</v>
      </c>
      <c r="R136" s="79">
        <v>1007</v>
      </c>
      <c r="S136" s="15">
        <f t="shared" si="19"/>
        <v>0.94438927507447867</v>
      </c>
      <c r="T136" s="55">
        <f t="shared" si="17"/>
        <v>205682</v>
      </c>
      <c r="U136" s="79">
        <f t="shared" si="18"/>
        <v>208722</v>
      </c>
      <c r="V136" s="15">
        <f t="shared" si="15"/>
        <v>0.98543517214285026</v>
      </c>
    </row>
    <row r="137" spans="1:22">
      <c r="A137" s="130">
        <v>2010</v>
      </c>
      <c r="B137" s="55">
        <v>139406</v>
      </c>
      <c r="C137" s="79">
        <v>140526</v>
      </c>
      <c r="D137" s="15">
        <f t="shared" si="12"/>
        <v>0.99202994463657967</v>
      </c>
      <c r="E137" s="55">
        <v>109852</v>
      </c>
      <c r="F137" s="79">
        <v>110931</v>
      </c>
      <c r="G137" s="15">
        <f t="shared" si="13"/>
        <v>0.99027323291054803</v>
      </c>
      <c r="H137" s="55">
        <v>6207</v>
      </c>
      <c r="I137" s="79">
        <v>6356</v>
      </c>
      <c r="J137" s="15">
        <f t="shared" si="20"/>
        <v>0.97655758338577725</v>
      </c>
      <c r="K137" s="55">
        <v>1595</v>
      </c>
      <c r="L137" s="79">
        <v>1703</v>
      </c>
      <c r="M137" s="15">
        <f t="shared" si="14"/>
        <v>0.9365825014679976</v>
      </c>
      <c r="N137" s="55">
        <v>282</v>
      </c>
      <c r="O137" s="79">
        <v>293</v>
      </c>
      <c r="P137" s="15">
        <f t="shared" si="16"/>
        <v>0.96245733788395904</v>
      </c>
      <c r="Q137" s="55">
        <v>1004</v>
      </c>
      <c r="R137" s="79">
        <v>1065</v>
      </c>
      <c r="S137" s="15">
        <f t="shared" si="19"/>
        <v>0.94272300469483572</v>
      </c>
      <c r="T137" s="55">
        <f t="shared" si="17"/>
        <v>258346</v>
      </c>
      <c r="U137" s="79">
        <f t="shared" si="18"/>
        <v>260874</v>
      </c>
      <c r="V137" s="15">
        <f t="shared" si="15"/>
        <v>0.99030949807186608</v>
      </c>
    </row>
    <row r="138" spans="1:22">
      <c r="A138" s="130">
        <v>2011</v>
      </c>
      <c r="B138" s="55">
        <v>131305</v>
      </c>
      <c r="C138" s="79">
        <v>132270</v>
      </c>
      <c r="D138" s="15">
        <f t="shared" si="12"/>
        <v>0.99270431692749683</v>
      </c>
      <c r="E138" s="55">
        <v>137880</v>
      </c>
      <c r="F138" s="79">
        <v>138841</v>
      </c>
      <c r="G138" s="15">
        <f t="shared" si="13"/>
        <v>0.99307841343695302</v>
      </c>
      <c r="H138" s="55">
        <v>10050</v>
      </c>
      <c r="I138" s="79">
        <v>10203</v>
      </c>
      <c r="J138" s="15">
        <f t="shared" si="20"/>
        <v>0.98500441046750953</v>
      </c>
      <c r="K138" s="55">
        <v>1570</v>
      </c>
      <c r="L138" s="79">
        <v>1644</v>
      </c>
      <c r="M138" s="15">
        <f t="shared" si="14"/>
        <v>0.95498783454987834</v>
      </c>
      <c r="N138" s="55">
        <v>499</v>
      </c>
      <c r="O138" s="79">
        <v>513</v>
      </c>
      <c r="P138" s="15">
        <f t="shared" si="16"/>
        <v>0.97270955165692008</v>
      </c>
      <c r="Q138" s="55">
        <v>2743</v>
      </c>
      <c r="R138" s="79">
        <v>2928</v>
      </c>
      <c r="S138" s="15">
        <f t="shared" si="19"/>
        <v>0.93681693989071035</v>
      </c>
      <c r="T138" s="55">
        <f t="shared" si="17"/>
        <v>284047</v>
      </c>
      <c r="U138" s="79">
        <f t="shared" si="18"/>
        <v>286399</v>
      </c>
      <c r="V138" s="15">
        <f t="shared" si="15"/>
        <v>0.99178768082290791</v>
      </c>
    </row>
    <row r="139" spans="1:22">
      <c r="A139" s="130">
        <v>2012</v>
      </c>
      <c r="B139" s="55">
        <v>158896</v>
      </c>
      <c r="C139" s="79">
        <v>159644</v>
      </c>
      <c r="D139" s="15">
        <f t="shared" si="12"/>
        <v>0.99531457492921749</v>
      </c>
      <c r="E139" s="55">
        <v>130793</v>
      </c>
      <c r="F139" s="79">
        <v>131436</v>
      </c>
      <c r="G139" s="15">
        <f t="shared" si="13"/>
        <v>0.9951078852064883</v>
      </c>
      <c r="H139" s="55">
        <v>10207</v>
      </c>
      <c r="I139" s="79">
        <v>10309</v>
      </c>
      <c r="J139" s="15">
        <f t="shared" si="20"/>
        <v>0.99010573285478709</v>
      </c>
      <c r="K139" s="55">
        <v>2093</v>
      </c>
      <c r="L139" s="79">
        <v>2146</v>
      </c>
      <c r="M139" s="15">
        <f t="shared" si="14"/>
        <v>0.9753028890959925</v>
      </c>
      <c r="N139" s="55">
        <v>751</v>
      </c>
      <c r="O139" s="79">
        <v>774</v>
      </c>
      <c r="P139" s="15">
        <f t="shared" si="16"/>
        <v>0.97028423772609818</v>
      </c>
      <c r="Q139" s="55">
        <v>2382</v>
      </c>
      <c r="R139" s="79">
        <v>2490</v>
      </c>
      <c r="S139" s="15">
        <f t="shared" si="19"/>
        <v>0.95662650602409638</v>
      </c>
      <c r="T139" s="55">
        <f t="shared" si="17"/>
        <v>305122</v>
      </c>
      <c r="U139" s="79">
        <f t="shared" si="18"/>
        <v>306799</v>
      </c>
      <c r="V139" s="15">
        <f t="shared" si="15"/>
        <v>0.99453388048852831</v>
      </c>
    </row>
    <row r="140" spans="1:22">
      <c r="A140" s="130">
        <v>2013</v>
      </c>
      <c r="B140" s="55">
        <v>178119</v>
      </c>
      <c r="C140" s="79">
        <v>178683</v>
      </c>
      <c r="D140" s="15">
        <f t="shared" si="12"/>
        <v>0.9968435721361294</v>
      </c>
      <c r="E140" s="55">
        <v>139601</v>
      </c>
      <c r="F140" s="79">
        <v>140033</v>
      </c>
      <c r="G140" s="15">
        <f t="shared" si="13"/>
        <v>0.99691501288981887</v>
      </c>
      <c r="H140" s="55">
        <v>9264</v>
      </c>
      <c r="I140" s="79">
        <v>9323</v>
      </c>
      <c r="J140" s="15">
        <f t="shared" si="20"/>
        <v>0.99367156494690545</v>
      </c>
      <c r="K140" s="55">
        <v>2097</v>
      </c>
      <c r="L140" s="79">
        <v>2143</v>
      </c>
      <c r="M140" s="15">
        <f t="shared" si="14"/>
        <v>0.97853476434904341</v>
      </c>
      <c r="N140" s="55">
        <v>530</v>
      </c>
      <c r="O140" s="79">
        <v>544</v>
      </c>
      <c r="P140" s="15">
        <f t="shared" si="16"/>
        <v>0.97426470588235292</v>
      </c>
      <c r="Q140" s="55">
        <v>1966</v>
      </c>
      <c r="R140" s="79">
        <v>2026</v>
      </c>
      <c r="S140" s="15">
        <f t="shared" si="19"/>
        <v>0.97038499506416587</v>
      </c>
      <c r="T140" s="55">
        <f t="shared" si="17"/>
        <v>331577</v>
      </c>
      <c r="U140" s="79">
        <f t="shared" si="18"/>
        <v>332752</v>
      </c>
      <c r="V140" s="15">
        <f t="shared" si="15"/>
        <v>0.99646884165985483</v>
      </c>
    </row>
    <row r="141" spans="1:22">
      <c r="A141" s="130">
        <v>2014</v>
      </c>
      <c r="B141" s="55">
        <v>157175</v>
      </c>
      <c r="C141" s="79">
        <v>157490</v>
      </c>
      <c r="D141" s="15">
        <f t="shared" si="12"/>
        <v>0.99799987300781001</v>
      </c>
      <c r="E141" s="55">
        <v>165996</v>
      </c>
      <c r="F141" s="79">
        <v>166348</v>
      </c>
      <c r="G141" s="15">
        <f t="shared" si="13"/>
        <v>0.99788395412027797</v>
      </c>
      <c r="H141" s="55">
        <v>10653</v>
      </c>
      <c r="I141" s="79">
        <v>10701</v>
      </c>
      <c r="J141" s="15">
        <f t="shared" si="20"/>
        <v>0.99551443790299976</v>
      </c>
      <c r="K141" s="55">
        <v>2856</v>
      </c>
      <c r="L141" s="79">
        <v>2878</v>
      </c>
      <c r="M141" s="15">
        <f t="shared" si="14"/>
        <v>0.99235580264072276</v>
      </c>
      <c r="N141" s="55">
        <v>1296</v>
      </c>
      <c r="O141" s="79">
        <v>1315</v>
      </c>
      <c r="P141" s="15">
        <f t="shared" si="16"/>
        <v>0.98555133079847912</v>
      </c>
      <c r="Q141" s="55">
        <v>2049</v>
      </c>
      <c r="R141" s="79">
        <v>2096</v>
      </c>
      <c r="S141" s="15">
        <f t="shared" si="19"/>
        <v>0.97757633587786263</v>
      </c>
      <c r="T141" s="55">
        <f t="shared" si="17"/>
        <v>340025</v>
      </c>
      <c r="U141" s="79">
        <f t="shared" si="18"/>
        <v>340828</v>
      </c>
      <c r="V141" s="15">
        <f t="shared" si="15"/>
        <v>0.99764397291302354</v>
      </c>
    </row>
    <row r="142" spans="1:22">
      <c r="A142" s="130">
        <v>2015</v>
      </c>
      <c r="B142" s="55">
        <v>155507</v>
      </c>
      <c r="C142" s="79">
        <v>155658</v>
      </c>
      <c r="D142" s="15">
        <f t="shared" si="12"/>
        <v>0.99902992457824202</v>
      </c>
      <c r="E142" s="55">
        <v>180463</v>
      </c>
      <c r="F142" s="79">
        <v>180605</v>
      </c>
      <c r="G142" s="15">
        <f t="shared" si="13"/>
        <v>0.99921375377204391</v>
      </c>
      <c r="H142" s="55">
        <v>17856</v>
      </c>
      <c r="I142" s="79">
        <v>17902</v>
      </c>
      <c r="J142" s="15">
        <f t="shared" si="20"/>
        <v>0.99743045469779912</v>
      </c>
      <c r="K142" s="55">
        <v>1373</v>
      </c>
      <c r="L142" s="79">
        <v>1375</v>
      </c>
      <c r="M142" s="15">
        <f t="shared" si="14"/>
        <v>0.99854545454545451</v>
      </c>
      <c r="N142" s="55">
        <v>1222</v>
      </c>
      <c r="O142" s="79">
        <v>1228</v>
      </c>
      <c r="P142" s="15">
        <f t="shared" si="16"/>
        <v>0.99511400651465798</v>
      </c>
      <c r="Q142" s="55">
        <v>3420</v>
      </c>
      <c r="R142" s="79">
        <v>3456</v>
      </c>
      <c r="S142" s="15">
        <f t="shared" si="19"/>
        <v>0.98958333333333337</v>
      </c>
      <c r="T142" s="55">
        <f t="shared" si="17"/>
        <v>359841</v>
      </c>
      <c r="U142" s="79">
        <f t="shared" si="18"/>
        <v>360224</v>
      </c>
      <c r="V142" s="15">
        <f t="shared" si="15"/>
        <v>0.99893677267478009</v>
      </c>
    </row>
    <row r="143" spans="1:22">
      <c r="A143" s="130">
        <v>2016</v>
      </c>
      <c r="B143" s="55">
        <v>34224</v>
      </c>
      <c r="C143" s="79">
        <v>34244</v>
      </c>
      <c r="D143" s="15">
        <f t="shared" si="12"/>
        <v>0.99941595607989719</v>
      </c>
      <c r="E143" s="55">
        <v>34605</v>
      </c>
      <c r="F143" s="79">
        <v>34630</v>
      </c>
      <c r="G143" s="15">
        <f t="shared" si="13"/>
        <v>0.99927808258735196</v>
      </c>
      <c r="H143" s="55">
        <v>2046</v>
      </c>
      <c r="I143" s="79">
        <v>2050</v>
      </c>
      <c r="J143" s="15">
        <f t="shared" si="20"/>
        <v>0.99804878048780488</v>
      </c>
      <c r="K143" s="55">
        <v>125</v>
      </c>
      <c r="L143" s="79">
        <v>125</v>
      </c>
      <c r="M143" s="15">
        <f t="shared" si="14"/>
        <v>1</v>
      </c>
      <c r="N143" s="55">
        <v>159</v>
      </c>
      <c r="O143" s="79">
        <v>161</v>
      </c>
      <c r="P143" s="15">
        <f t="shared" si="16"/>
        <v>0.98757763975155277</v>
      </c>
      <c r="Q143" s="55">
        <v>376</v>
      </c>
      <c r="R143" s="79">
        <v>379</v>
      </c>
      <c r="S143" s="15">
        <f t="shared" si="19"/>
        <v>0.9920844327176781</v>
      </c>
      <c r="T143" s="55">
        <f t="shared" si="17"/>
        <v>71535</v>
      </c>
      <c r="U143" s="79">
        <f t="shared" si="18"/>
        <v>71589</v>
      </c>
      <c r="V143" s="15">
        <f t="shared" si="15"/>
        <v>0.99924569417089215</v>
      </c>
    </row>
    <row r="144" spans="1:22" ht="13.5" thickBot="1">
      <c r="A144" s="130">
        <v>2017</v>
      </c>
      <c r="B144" s="99">
        <v>614</v>
      </c>
      <c r="C144" s="106">
        <v>616</v>
      </c>
      <c r="D144" s="35">
        <f t="shared" si="12"/>
        <v>0.99675324675324672</v>
      </c>
      <c r="E144" s="99">
        <v>128</v>
      </c>
      <c r="F144" s="106">
        <v>128</v>
      </c>
      <c r="G144" s="35">
        <f t="shared" si="13"/>
        <v>1</v>
      </c>
      <c r="H144" s="99">
        <v>3</v>
      </c>
      <c r="I144" s="106">
        <v>3</v>
      </c>
      <c r="J144" s="35">
        <f t="shared" si="20"/>
        <v>1</v>
      </c>
      <c r="K144" s="99">
        <v>0</v>
      </c>
      <c r="L144" s="106">
        <v>0</v>
      </c>
      <c r="M144" s="35" t="str">
        <f t="shared" si="14"/>
        <v>NA</v>
      </c>
      <c r="N144" s="99">
        <v>0</v>
      </c>
      <c r="O144" s="106">
        <v>0</v>
      </c>
      <c r="P144" s="35" t="str">
        <f t="shared" si="16"/>
        <v>NA</v>
      </c>
      <c r="Q144" s="99">
        <v>2</v>
      </c>
      <c r="R144" s="106">
        <v>2</v>
      </c>
      <c r="S144" s="35">
        <f t="shared" si="19"/>
        <v>1</v>
      </c>
      <c r="T144" s="99">
        <f t="shared" si="17"/>
        <v>747</v>
      </c>
      <c r="U144" s="106">
        <f t="shared" si="18"/>
        <v>749</v>
      </c>
      <c r="V144" s="35">
        <f t="shared" si="15"/>
        <v>0.99732977303070758</v>
      </c>
    </row>
    <row r="145" spans="1:22" ht="13.5" thickBot="1">
      <c r="A145" s="16" t="s">
        <v>5</v>
      </c>
      <c r="B145" s="32">
        <f>SUM(B129:B144)</f>
        <v>1880051</v>
      </c>
      <c r="C145" s="34">
        <f>SUM(C129:C144)</f>
        <v>1917529</v>
      </c>
      <c r="D145" s="23">
        <f>B145/C145</f>
        <v>0.98045505439552672</v>
      </c>
      <c r="E145" s="32">
        <f>SUM(E129:E144)</f>
        <v>1660151</v>
      </c>
      <c r="F145" s="34">
        <f>SUM(F129:F144)</f>
        <v>1691580</v>
      </c>
      <c r="G145" s="23">
        <f>E145/F145</f>
        <v>0.98142032892325515</v>
      </c>
      <c r="H145" s="32">
        <f>SUM(H129:H144)</f>
        <v>82189</v>
      </c>
      <c r="I145" s="34">
        <f>SUM(I129:I144)</f>
        <v>83330</v>
      </c>
      <c r="J145" s="23">
        <f>H145/I145</f>
        <v>0.98630745229809191</v>
      </c>
      <c r="K145" s="32">
        <f>SUM(K129:K144)</f>
        <v>13810</v>
      </c>
      <c r="L145" s="34">
        <f>SUM(L129:L144)</f>
        <v>14260</v>
      </c>
      <c r="M145" s="23">
        <f>K145/L145</f>
        <v>0.96844319775596077</v>
      </c>
      <c r="N145" s="32">
        <f>SUM(N129:N144)</f>
        <v>5067</v>
      </c>
      <c r="O145" s="34">
        <f>SUM(O129:O144)</f>
        <v>5177</v>
      </c>
      <c r="P145" s="23">
        <f>N145/O145</f>
        <v>0.97875217307320839</v>
      </c>
      <c r="Q145" s="32">
        <f>SUM(Q129:Q144)</f>
        <v>19825</v>
      </c>
      <c r="R145" s="34">
        <f>SUM(R129:R144)</f>
        <v>20761</v>
      </c>
      <c r="S145" s="23">
        <f>Q145/R145</f>
        <v>0.95491546649968695</v>
      </c>
      <c r="T145" s="32">
        <f>SUM(T129:T144)</f>
        <v>3661093</v>
      </c>
      <c r="U145" s="34">
        <f>SUM(U129:U144)</f>
        <v>3732637</v>
      </c>
      <c r="V145" s="23">
        <f>T145/U145</f>
        <v>0.98083285355634631</v>
      </c>
    </row>
    <row r="160" spans="1:22" ht="25.5">
      <c r="A160" s="115" t="s">
        <v>98</v>
      </c>
      <c r="J160" s="122" t="s">
        <v>99</v>
      </c>
    </row>
    <row r="161" spans="1:17">
      <c r="A161" s="238" t="s">
        <v>95</v>
      </c>
      <c r="B161" s="238" t="s">
        <v>10</v>
      </c>
      <c r="C161" s="238" t="s">
        <v>30</v>
      </c>
      <c r="D161" s="238" t="s">
        <v>32</v>
      </c>
      <c r="E161" s="238" t="s">
        <v>29</v>
      </c>
      <c r="F161" s="238" t="s">
        <v>31</v>
      </c>
      <c r="G161" s="238" t="s">
        <v>33</v>
      </c>
      <c r="H161" s="238" t="s">
        <v>37</v>
      </c>
      <c r="J161" s="238" t="s">
        <v>95</v>
      </c>
      <c r="K161" s="238" t="s">
        <v>10</v>
      </c>
      <c r="L161" s="238" t="s">
        <v>30</v>
      </c>
      <c r="M161" s="238" t="s">
        <v>32</v>
      </c>
      <c r="N161" s="238" t="s">
        <v>29</v>
      </c>
      <c r="O161" s="238" t="s">
        <v>31</v>
      </c>
      <c r="P161" s="238" t="s">
        <v>33</v>
      </c>
      <c r="Q161" s="238" t="s">
        <v>37</v>
      </c>
    </row>
    <row r="162" spans="1:17">
      <c r="A162" s="239">
        <v>2003</v>
      </c>
      <c r="B162" s="239">
        <v>64650</v>
      </c>
      <c r="C162" s="239">
        <v>55984</v>
      </c>
      <c r="D162" s="240"/>
      <c r="E162" s="239">
        <v>250</v>
      </c>
      <c r="F162" s="240"/>
      <c r="G162" s="240"/>
      <c r="H162" s="240"/>
      <c r="J162" s="239">
        <v>2003</v>
      </c>
      <c r="K162" s="239">
        <v>16208</v>
      </c>
      <c r="L162" s="239">
        <v>13333</v>
      </c>
      <c r="M162" s="240"/>
      <c r="N162" s="239">
        <v>76</v>
      </c>
      <c r="O162" s="240"/>
      <c r="P162" s="240"/>
      <c r="Q162" s="240"/>
    </row>
    <row r="163" spans="1:17">
      <c r="A163" s="239">
        <v>2004</v>
      </c>
      <c r="B163" s="239">
        <v>70958</v>
      </c>
      <c r="C163" s="239">
        <v>76736</v>
      </c>
      <c r="D163" s="240"/>
      <c r="E163" s="239">
        <v>108</v>
      </c>
      <c r="F163" s="239">
        <v>2</v>
      </c>
      <c r="G163" s="240"/>
      <c r="H163" s="240"/>
      <c r="J163" s="239">
        <v>2004</v>
      </c>
      <c r="K163" s="239">
        <v>18334</v>
      </c>
      <c r="L163" s="239">
        <v>19815</v>
      </c>
      <c r="M163" s="240"/>
      <c r="N163" s="239">
        <v>40</v>
      </c>
      <c r="O163" s="239">
        <v>2</v>
      </c>
      <c r="P163" s="240"/>
      <c r="Q163" s="240"/>
    </row>
    <row r="164" spans="1:17">
      <c r="A164" s="239">
        <v>2005</v>
      </c>
      <c r="B164" s="239">
        <v>83167</v>
      </c>
      <c r="C164" s="239">
        <v>81994</v>
      </c>
      <c r="D164" s="240"/>
      <c r="E164" s="239">
        <v>207</v>
      </c>
      <c r="F164" s="239">
        <v>26</v>
      </c>
      <c r="G164" s="240"/>
      <c r="H164" s="240"/>
      <c r="J164" s="239">
        <v>2005</v>
      </c>
      <c r="K164" s="239">
        <v>22056</v>
      </c>
      <c r="L164" s="239">
        <v>21077</v>
      </c>
      <c r="M164" s="240"/>
      <c r="N164" s="239">
        <v>47</v>
      </c>
      <c r="O164" s="239">
        <v>3</v>
      </c>
      <c r="P164" s="240"/>
      <c r="Q164" s="240"/>
    </row>
    <row r="165" spans="1:17">
      <c r="A165" s="239">
        <v>2006</v>
      </c>
      <c r="B165" s="239">
        <v>83974</v>
      </c>
      <c r="C165" s="239">
        <v>82062</v>
      </c>
      <c r="D165" s="240"/>
      <c r="E165" s="239">
        <v>177</v>
      </c>
      <c r="F165" s="239">
        <v>28</v>
      </c>
      <c r="G165" s="240"/>
      <c r="H165" s="240"/>
      <c r="J165" s="239">
        <v>2006</v>
      </c>
      <c r="K165" s="239">
        <v>22486</v>
      </c>
      <c r="L165" s="239">
        <v>22161</v>
      </c>
      <c r="M165" s="240"/>
      <c r="N165" s="239">
        <v>56</v>
      </c>
      <c r="O165" s="239">
        <v>7</v>
      </c>
      <c r="P165" s="240"/>
      <c r="Q165" s="240"/>
    </row>
    <row r="166" spans="1:17">
      <c r="A166" s="239">
        <v>2007</v>
      </c>
      <c r="B166" s="239">
        <v>99767</v>
      </c>
      <c r="C166" s="239">
        <v>83375</v>
      </c>
      <c r="D166" s="240"/>
      <c r="E166" s="239">
        <v>22</v>
      </c>
      <c r="F166" s="239">
        <v>34</v>
      </c>
      <c r="G166" s="239">
        <v>1634</v>
      </c>
      <c r="H166" s="240"/>
      <c r="J166" s="239">
        <v>2007</v>
      </c>
      <c r="K166" s="239">
        <v>27476</v>
      </c>
      <c r="L166" s="239">
        <v>22689</v>
      </c>
      <c r="M166" s="240"/>
      <c r="N166" s="239">
        <v>6</v>
      </c>
      <c r="O166" s="239">
        <v>11</v>
      </c>
      <c r="P166" s="239">
        <v>430</v>
      </c>
      <c r="Q166" s="240"/>
    </row>
    <row r="167" spans="1:17">
      <c r="A167" s="239">
        <v>2008</v>
      </c>
      <c r="B167" s="239">
        <v>95453</v>
      </c>
      <c r="C167" s="239">
        <v>89398</v>
      </c>
      <c r="D167" s="239">
        <v>6994</v>
      </c>
      <c r="E167" s="239">
        <v>25</v>
      </c>
      <c r="F167" s="239">
        <v>50</v>
      </c>
      <c r="G167" s="239">
        <v>1943</v>
      </c>
      <c r="H167" s="240"/>
      <c r="J167" s="239">
        <v>2008</v>
      </c>
      <c r="K167" s="239">
        <v>26129</v>
      </c>
      <c r="L167" s="239">
        <v>24484</v>
      </c>
      <c r="M167" s="239">
        <v>2137</v>
      </c>
      <c r="N167" s="239">
        <v>3</v>
      </c>
      <c r="O167" s="239">
        <v>20</v>
      </c>
      <c r="P167" s="239">
        <v>516</v>
      </c>
      <c r="Q167" s="240"/>
    </row>
    <row r="168" spans="1:17">
      <c r="A168" s="239">
        <v>2009</v>
      </c>
      <c r="B168" s="239">
        <v>86995</v>
      </c>
      <c r="C168" s="239">
        <v>60379</v>
      </c>
      <c r="D168" s="239">
        <v>4613</v>
      </c>
      <c r="E168" s="239">
        <v>182</v>
      </c>
      <c r="F168" s="239">
        <v>113</v>
      </c>
      <c r="G168" s="239">
        <v>691</v>
      </c>
      <c r="H168" s="240"/>
      <c r="J168" s="239">
        <v>2009</v>
      </c>
      <c r="K168" s="239">
        <v>24161</v>
      </c>
      <c r="L168" s="239">
        <v>16884</v>
      </c>
      <c r="M168" s="239">
        <v>1491</v>
      </c>
      <c r="N168" s="239">
        <v>40</v>
      </c>
      <c r="O168" s="239">
        <v>30</v>
      </c>
      <c r="P168" s="239">
        <v>184</v>
      </c>
      <c r="Q168" s="240"/>
    </row>
    <row r="169" spans="1:17">
      <c r="A169" s="239">
        <v>2010</v>
      </c>
      <c r="B169" s="239">
        <v>101168</v>
      </c>
      <c r="C169" s="239">
        <v>85725</v>
      </c>
      <c r="D169" s="239">
        <v>4565</v>
      </c>
      <c r="E169" s="239">
        <v>397</v>
      </c>
      <c r="F169" s="239">
        <v>201</v>
      </c>
      <c r="G169" s="239">
        <v>740</v>
      </c>
      <c r="H169" s="240"/>
      <c r="J169" s="239">
        <v>2010</v>
      </c>
      <c r="K169" s="239">
        <v>28557</v>
      </c>
      <c r="L169" s="239">
        <v>24871</v>
      </c>
      <c r="M169" s="239">
        <v>1387</v>
      </c>
      <c r="N169" s="239">
        <v>81</v>
      </c>
      <c r="O169" s="239">
        <v>35</v>
      </c>
      <c r="P169" s="239">
        <v>195</v>
      </c>
      <c r="Q169" s="240"/>
    </row>
    <row r="170" spans="1:17">
      <c r="A170" s="239">
        <v>2011</v>
      </c>
      <c r="B170" s="239">
        <v>94977</v>
      </c>
      <c r="C170" s="239">
        <v>107787</v>
      </c>
      <c r="D170" s="239">
        <v>7327</v>
      </c>
      <c r="E170" s="239">
        <v>413</v>
      </c>
      <c r="F170" s="239">
        <v>341</v>
      </c>
      <c r="G170" s="239">
        <v>2086</v>
      </c>
      <c r="H170" s="240"/>
      <c r="J170" s="239">
        <v>2011</v>
      </c>
      <c r="K170" s="239">
        <v>26620</v>
      </c>
      <c r="L170" s="239">
        <v>31411</v>
      </c>
      <c r="M170" s="239">
        <v>2420</v>
      </c>
      <c r="N170" s="239">
        <v>77</v>
      </c>
      <c r="O170" s="239">
        <v>95</v>
      </c>
      <c r="P170" s="239">
        <v>545</v>
      </c>
      <c r="Q170" s="240"/>
    </row>
    <row r="171" spans="1:17">
      <c r="A171" s="239">
        <v>2012</v>
      </c>
      <c r="B171" s="239">
        <v>115642</v>
      </c>
      <c r="C171" s="239">
        <v>104508</v>
      </c>
      <c r="D171" s="239">
        <v>7583</v>
      </c>
      <c r="E171" s="239">
        <v>541</v>
      </c>
      <c r="F171" s="239">
        <v>536</v>
      </c>
      <c r="G171" s="239">
        <v>1832</v>
      </c>
      <c r="H171" s="240"/>
      <c r="J171" s="239">
        <v>2012</v>
      </c>
      <c r="K171" s="239">
        <v>32989</v>
      </c>
      <c r="L171" s="239">
        <v>29745</v>
      </c>
      <c r="M171" s="239">
        <v>2349</v>
      </c>
      <c r="N171" s="239">
        <v>121</v>
      </c>
      <c r="O171" s="239">
        <v>150</v>
      </c>
      <c r="P171" s="239">
        <v>455</v>
      </c>
      <c r="Q171" s="240"/>
    </row>
    <row r="172" spans="1:17">
      <c r="A172" s="239">
        <v>2013</v>
      </c>
      <c r="B172" s="239">
        <v>121909</v>
      </c>
      <c r="C172" s="239">
        <v>119017</v>
      </c>
      <c r="D172" s="239">
        <v>6860</v>
      </c>
      <c r="E172" s="239">
        <v>545</v>
      </c>
      <c r="F172" s="239">
        <v>434</v>
      </c>
      <c r="G172" s="239">
        <v>1649</v>
      </c>
      <c r="H172" s="240"/>
      <c r="J172" s="239">
        <v>2013</v>
      </c>
      <c r="K172" s="239">
        <v>35211</v>
      </c>
      <c r="L172" s="239">
        <v>34303</v>
      </c>
      <c r="M172" s="239">
        <v>2255</v>
      </c>
      <c r="N172" s="239">
        <v>120</v>
      </c>
      <c r="O172" s="239">
        <v>130</v>
      </c>
      <c r="P172" s="239">
        <v>362</v>
      </c>
      <c r="Q172" s="240"/>
    </row>
    <row r="173" spans="1:17">
      <c r="A173" s="239">
        <v>2014</v>
      </c>
      <c r="B173" s="239">
        <v>113842</v>
      </c>
      <c r="C173" s="239">
        <v>141970</v>
      </c>
      <c r="D173" s="239">
        <v>8304</v>
      </c>
      <c r="E173" s="239">
        <v>1155</v>
      </c>
      <c r="F173" s="239">
        <v>997</v>
      </c>
      <c r="G173" s="239">
        <v>1568</v>
      </c>
      <c r="H173" s="240"/>
      <c r="J173" s="239">
        <v>2014</v>
      </c>
      <c r="K173" s="239">
        <v>32243</v>
      </c>
      <c r="L173" s="239">
        <v>40540</v>
      </c>
      <c r="M173" s="239">
        <v>2298</v>
      </c>
      <c r="N173" s="239">
        <v>390</v>
      </c>
      <c r="O173" s="239">
        <v>272</v>
      </c>
      <c r="P173" s="239">
        <v>408</v>
      </c>
      <c r="Q173" s="240"/>
    </row>
    <row r="174" spans="1:17">
      <c r="A174" s="239">
        <v>2015</v>
      </c>
      <c r="B174" s="239">
        <v>115953</v>
      </c>
      <c r="C174" s="239">
        <v>158781</v>
      </c>
      <c r="D174" s="239">
        <v>12087</v>
      </c>
      <c r="E174" s="239">
        <v>654</v>
      </c>
      <c r="F174" s="239">
        <v>997</v>
      </c>
      <c r="G174" s="239">
        <v>2968</v>
      </c>
      <c r="H174" s="240"/>
      <c r="J174" s="239">
        <v>2015</v>
      </c>
      <c r="K174" s="239">
        <v>32176</v>
      </c>
      <c r="L174" s="239">
        <v>49996</v>
      </c>
      <c r="M174" s="239">
        <v>4006</v>
      </c>
      <c r="N174" s="239">
        <v>224</v>
      </c>
      <c r="O174" s="239">
        <v>274</v>
      </c>
      <c r="P174" s="239">
        <v>905</v>
      </c>
      <c r="Q174" s="240"/>
    </row>
    <row r="175" spans="1:17">
      <c r="A175" s="239">
        <v>2016</v>
      </c>
      <c r="B175" s="239">
        <v>93986</v>
      </c>
      <c r="C175" s="239">
        <v>154016</v>
      </c>
      <c r="D175" s="239">
        <v>10453</v>
      </c>
      <c r="E175" s="239">
        <v>95</v>
      </c>
      <c r="F175" s="239">
        <v>366</v>
      </c>
      <c r="G175" s="239">
        <v>2073</v>
      </c>
      <c r="H175" s="240"/>
      <c r="J175" s="239">
        <v>2016</v>
      </c>
      <c r="K175" s="239">
        <v>28281</v>
      </c>
      <c r="L175" s="239">
        <v>51296</v>
      </c>
      <c r="M175" s="239">
        <v>3150</v>
      </c>
      <c r="N175" s="239">
        <v>38</v>
      </c>
      <c r="O175" s="239">
        <v>291</v>
      </c>
      <c r="P175" s="239">
        <v>815</v>
      </c>
      <c r="Q175" s="240"/>
    </row>
    <row r="176" spans="1:17">
      <c r="A176" s="239">
        <v>2017</v>
      </c>
      <c r="B176" s="239">
        <v>10648</v>
      </c>
      <c r="C176" s="239">
        <v>16196</v>
      </c>
      <c r="D176" s="239">
        <v>406</v>
      </c>
      <c r="E176" s="239">
        <v>3</v>
      </c>
      <c r="F176" s="239">
        <v>4</v>
      </c>
      <c r="G176" s="239">
        <v>73</v>
      </c>
      <c r="H176" s="240"/>
      <c r="J176" s="239">
        <v>2017</v>
      </c>
      <c r="K176" s="239">
        <v>16491</v>
      </c>
      <c r="L176" s="239">
        <v>24188</v>
      </c>
      <c r="M176" s="239">
        <v>636</v>
      </c>
      <c r="N176" s="239">
        <v>21</v>
      </c>
      <c r="O176" s="239">
        <v>12</v>
      </c>
      <c r="P176" s="239">
        <v>184</v>
      </c>
      <c r="Q176" s="240"/>
    </row>
    <row r="177" spans="1:17">
      <c r="A177" s="239">
        <v>2018</v>
      </c>
      <c r="B177" s="239">
        <v>20</v>
      </c>
      <c r="C177" s="239">
        <v>55</v>
      </c>
      <c r="D177" s="240"/>
      <c r="E177" s="240"/>
      <c r="F177" s="240"/>
      <c r="G177" s="240"/>
      <c r="H177" s="240"/>
      <c r="J177" s="239">
        <v>2018</v>
      </c>
      <c r="K177" s="239">
        <v>345</v>
      </c>
      <c r="L177" s="239">
        <v>476</v>
      </c>
      <c r="M177" s="239">
        <v>18</v>
      </c>
      <c r="N177" s="239">
        <v>3</v>
      </c>
      <c r="O177" s="240"/>
      <c r="P177" s="239">
        <v>4</v>
      </c>
      <c r="Q177" s="240"/>
    </row>
    <row r="180" spans="1:17">
      <c r="A180" s="238" t="s">
        <v>95</v>
      </c>
      <c r="B180" s="238" t="s">
        <v>10</v>
      </c>
      <c r="C180" s="238" t="s">
        <v>30</v>
      </c>
      <c r="D180" s="238" t="s">
        <v>32</v>
      </c>
      <c r="E180" s="238" t="s">
        <v>29</v>
      </c>
      <c r="F180" s="238" t="s">
        <v>31</v>
      </c>
      <c r="G180" s="238" t="s">
        <v>33</v>
      </c>
      <c r="H180" s="238" t="s">
        <v>37</v>
      </c>
    </row>
    <row r="181" spans="1:17">
      <c r="A181" s="239">
        <v>2003</v>
      </c>
      <c r="B181" s="40">
        <f>SUM(B162,K162)</f>
        <v>80858</v>
      </c>
      <c r="C181" s="40">
        <f t="shared" ref="C181:H196" si="21">SUM(C162,L162)</f>
        <v>69317</v>
      </c>
      <c r="D181" s="40">
        <f t="shared" si="21"/>
        <v>0</v>
      </c>
      <c r="E181" s="40">
        <f t="shared" si="21"/>
        <v>326</v>
      </c>
      <c r="F181" s="40">
        <f t="shared" si="21"/>
        <v>0</v>
      </c>
      <c r="G181" s="40">
        <f t="shared" si="21"/>
        <v>0</v>
      </c>
      <c r="H181" s="40">
        <f t="shared" si="21"/>
        <v>0</v>
      </c>
    </row>
    <row r="182" spans="1:17">
      <c r="A182" s="239">
        <v>2004</v>
      </c>
      <c r="B182" s="40">
        <f t="shared" ref="B182:B196" si="22">SUM(B163,K163)</f>
        <v>89292</v>
      </c>
      <c r="C182" s="40">
        <f t="shared" si="21"/>
        <v>96551</v>
      </c>
      <c r="D182" s="40">
        <f t="shared" si="21"/>
        <v>0</v>
      </c>
      <c r="E182" s="40">
        <f t="shared" si="21"/>
        <v>148</v>
      </c>
      <c r="F182" s="40">
        <f t="shared" si="21"/>
        <v>4</v>
      </c>
      <c r="G182" s="40">
        <f t="shared" si="21"/>
        <v>0</v>
      </c>
      <c r="H182" s="40">
        <f t="shared" si="21"/>
        <v>0</v>
      </c>
    </row>
    <row r="183" spans="1:17">
      <c r="A183" s="239">
        <v>2005</v>
      </c>
      <c r="B183" s="40">
        <f t="shared" si="22"/>
        <v>105223</v>
      </c>
      <c r="C183" s="40">
        <f t="shared" si="21"/>
        <v>103071</v>
      </c>
      <c r="D183" s="40">
        <f t="shared" si="21"/>
        <v>0</v>
      </c>
      <c r="E183" s="40">
        <f t="shared" si="21"/>
        <v>254</v>
      </c>
      <c r="F183" s="40">
        <f t="shared" si="21"/>
        <v>29</v>
      </c>
      <c r="G183" s="40">
        <f t="shared" si="21"/>
        <v>0</v>
      </c>
      <c r="H183" s="40">
        <f t="shared" si="21"/>
        <v>0</v>
      </c>
    </row>
    <row r="184" spans="1:17">
      <c r="A184" s="239">
        <v>2006</v>
      </c>
      <c r="B184" s="40">
        <f t="shared" si="22"/>
        <v>106460</v>
      </c>
      <c r="C184" s="40">
        <f t="shared" si="21"/>
        <v>104223</v>
      </c>
      <c r="D184" s="40">
        <f t="shared" si="21"/>
        <v>0</v>
      </c>
      <c r="E184" s="40">
        <f t="shared" si="21"/>
        <v>233</v>
      </c>
      <c r="F184" s="40">
        <f t="shared" si="21"/>
        <v>35</v>
      </c>
      <c r="G184" s="40">
        <f t="shared" si="21"/>
        <v>0</v>
      </c>
      <c r="H184" s="40">
        <f t="shared" si="21"/>
        <v>0</v>
      </c>
    </row>
    <row r="185" spans="1:17">
      <c r="A185" s="239">
        <v>2007</v>
      </c>
      <c r="B185" s="40">
        <f t="shared" si="22"/>
        <v>127243</v>
      </c>
      <c r="C185" s="40">
        <f t="shared" si="21"/>
        <v>106064</v>
      </c>
      <c r="D185" s="40">
        <f t="shared" si="21"/>
        <v>0</v>
      </c>
      <c r="E185" s="40">
        <f t="shared" si="21"/>
        <v>28</v>
      </c>
      <c r="F185" s="40">
        <f t="shared" si="21"/>
        <v>45</v>
      </c>
      <c r="G185" s="40">
        <f t="shared" si="21"/>
        <v>2064</v>
      </c>
      <c r="H185" s="40">
        <f t="shared" si="21"/>
        <v>0</v>
      </c>
    </row>
    <row r="186" spans="1:17">
      <c r="A186" s="239">
        <v>2008</v>
      </c>
      <c r="B186" s="40">
        <f t="shared" si="22"/>
        <v>121582</v>
      </c>
      <c r="C186" s="40">
        <f t="shared" si="21"/>
        <v>113882</v>
      </c>
      <c r="D186" s="40">
        <f t="shared" si="21"/>
        <v>9131</v>
      </c>
      <c r="E186" s="40">
        <f t="shared" si="21"/>
        <v>28</v>
      </c>
      <c r="F186" s="40">
        <f t="shared" si="21"/>
        <v>70</v>
      </c>
      <c r="G186" s="40">
        <f t="shared" si="21"/>
        <v>2459</v>
      </c>
      <c r="H186" s="40">
        <f t="shared" si="21"/>
        <v>0</v>
      </c>
    </row>
    <row r="187" spans="1:17">
      <c r="A187" s="239">
        <v>2009</v>
      </c>
      <c r="B187" s="40">
        <f t="shared" si="22"/>
        <v>111156</v>
      </c>
      <c r="C187" s="40">
        <f t="shared" si="21"/>
        <v>77263</v>
      </c>
      <c r="D187" s="40">
        <f t="shared" si="21"/>
        <v>6104</v>
      </c>
      <c r="E187" s="40">
        <f t="shared" si="21"/>
        <v>222</v>
      </c>
      <c r="F187" s="40">
        <f t="shared" si="21"/>
        <v>143</v>
      </c>
      <c r="G187" s="40">
        <f t="shared" si="21"/>
        <v>875</v>
      </c>
      <c r="H187" s="40">
        <f t="shared" si="21"/>
        <v>0</v>
      </c>
    </row>
    <row r="188" spans="1:17">
      <c r="A188" s="239">
        <v>2010</v>
      </c>
      <c r="B188" s="40">
        <f t="shared" si="22"/>
        <v>129725</v>
      </c>
      <c r="C188" s="40">
        <f t="shared" si="21"/>
        <v>110596</v>
      </c>
      <c r="D188" s="40">
        <f t="shared" si="21"/>
        <v>5952</v>
      </c>
      <c r="E188" s="40">
        <f t="shared" si="21"/>
        <v>478</v>
      </c>
      <c r="F188" s="40">
        <f t="shared" si="21"/>
        <v>236</v>
      </c>
      <c r="G188" s="40">
        <f t="shared" si="21"/>
        <v>935</v>
      </c>
      <c r="H188" s="40">
        <f t="shared" si="21"/>
        <v>0</v>
      </c>
    </row>
    <row r="189" spans="1:17">
      <c r="A189" s="239">
        <v>2011</v>
      </c>
      <c r="B189" s="40">
        <f t="shared" si="22"/>
        <v>121597</v>
      </c>
      <c r="C189" s="40">
        <f t="shared" si="21"/>
        <v>139198</v>
      </c>
      <c r="D189" s="40">
        <f t="shared" si="21"/>
        <v>9747</v>
      </c>
      <c r="E189" s="40">
        <f t="shared" si="21"/>
        <v>490</v>
      </c>
      <c r="F189" s="40">
        <f t="shared" si="21"/>
        <v>436</v>
      </c>
      <c r="G189" s="40">
        <f t="shared" si="21"/>
        <v>2631</v>
      </c>
      <c r="H189" s="40">
        <f t="shared" si="21"/>
        <v>0</v>
      </c>
    </row>
    <row r="190" spans="1:17">
      <c r="A190" s="239">
        <v>2012</v>
      </c>
      <c r="B190" s="40">
        <f t="shared" si="22"/>
        <v>148631</v>
      </c>
      <c r="C190" s="40">
        <f t="shared" si="21"/>
        <v>134253</v>
      </c>
      <c r="D190" s="40">
        <f t="shared" si="21"/>
        <v>9932</v>
      </c>
      <c r="E190" s="40">
        <f t="shared" si="21"/>
        <v>662</v>
      </c>
      <c r="F190" s="40">
        <f t="shared" si="21"/>
        <v>686</v>
      </c>
      <c r="G190" s="40">
        <f t="shared" si="21"/>
        <v>2287</v>
      </c>
      <c r="H190" s="40">
        <f t="shared" si="21"/>
        <v>0</v>
      </c>
    </row>
    <row r="191" spans="1:17">
      <c r="A191" s="239">
        <v>2013</v>
      </c>
      <c r="B191" s="40">
        <f t="shared" si="22"/>
        <v>157120</v>
      </c>
      <c r="C191" s="40">
        <f t="shared" si="21"/>
        <v>153320</v>
      </c>
      <c r="D191" s="40">
        <f t="shared" si="21"/>
        <v>9115</v>
      </c>
      <c r="E191" s="40">
        <f t="shared" si="21"/>
        <v>665</v>
      </c>
      <c r="F191" s="40">
        <f t="shared" si="21"/>
        <v>564</v>
      </c>
      <c r="G191" s="40">
        <f t="shared" si="21"/>
        <v>2011</v>
      </c>
      <c r="H191" s="40">
        <f t="shared" si="21"/>
        <v>0</v>
      </c>
    </row>
    <row r="192" spans="1:17">
      <c r="A192" s="239">
        <v>2014</v>
      </c>
      <c r="B192" s="40">
        <f t="shared" si="22"/>
        <v>146085</v>
      </c>
      <c r="C192" s="40">
        <f t="shared" si="21"/>
        <v>182510</v>
      </c>
      <c r="D192" s="40">
        <f t="shared" si="21"/>
        <v>10602</v>
      </c>
      <c r="E192" s="40">
        <f t="shared" si="21"/>
        <v>1545</v>
      </c>
      <c r="F192" s="40">
        <f t="shared" si="21"/>
        <v>1269</v>
      </c>
      <c r="G192" s="40">
        <f t="shared" si="21"/>
        <v>1976</v>
      </c>
      <c r="H192" s="40">
        <f t="shared" si="21"/>
        <v>0</v>
      </c>
    </row>
    <row r="193" spans="1:8">
      <c r="A193" s="239">
        <v>2015</v>
      </c>
      <c r="B193" s="40">
        <f t="shared" si="22"/>
        <v>148129</v>
      </c>
      <c r="C193" s="40">
        <f t="shared" si="21"/>
        <v>208777</v>
      </c>
      <c r="D193" s="40">
        <f t="shared" si="21"/>
        <v>16093</v>
      </c>
      <c r="E193" s="40">
        <f t="shared" si="21"/>
        <v>878</v>
      </c>
      <c r="F193" s="40">
        <f t="shared" si="21"/>
        <v>1271</v>
      </c>
      <c r="G193" s="40">
        <f t="shared" si="21"/>
        <v>3873</v>
      </c>
      <c r="H193" s="40">
        <f t="shared" si="21"/>
        <v>0</v>
      </c>
    </row>
    <row r="194" spans="1:8">
      <c r="A194" s="239">
        <v>2016</v>
      </c>
      <c r="B194" s="40">
        <f t="shared" si="22"/>
        <v>122267</v>
      </c>
      <c r="C194" s="40">
        <f t="shared" si="21"/>
        <v>205312</v>
      </c>
      <c r="D194" s="40">
        <f t="shared" si="21"/>
        <v>13603</v>
      </c>
      <c r="E194" s="40">
        <f t="shared" si="21"/>
        <v>133</v>
      </c>
      <c r="F194" s="40">
        <f t="shared" si="21"/>
        <v>657</v>
      </c>
      <c r="G194" s="40">
        <f t="shared" si="21"/>
        <v>2888</v>
      </c>
      <c r="H194" s="40">
        <f t="shared" si="21"/>
        <v>0</v>
      </c>
    </row>
    <row r="195" spans="1:8">
      <c r="A195" s="239">
        <v>2017</v>
      </c>
      <c r="B195" s="40">
        <f t="shared" si="22"/>
        <v>27139</v>
      </c>
      <c r="C195" s="40">
        <f t="shared" si="21"/>
        <v>40384</v>
      </c>
      <c r="D195" s="40">
        <f t="shared" si="21"/>
        <v>1042</v>
      </c>
      <c r="E195" s="40">
        <f t="shared" si="21"/>
        <v>24</v>
      </c>
      <c r="F195" s="40">
        <f t="shared" si="21"/>
        <v>16</v>
      </c>
      <c r="G195" s="40">
        <f t="shared" si="21"/>
        <v>257</v>
      </c>
      <c r="H195" s="40">
        <f t="shared" si="21"/>
        <v>0</v>
      </c>
    </row>
    <row r="196" spans="1:8">
      <c r="A196" s="239">
        <v>2018</v>
      </c>
      <c r="B196" s="40">
        <f t="shared" si="22"/>
        <v>365</v>
      </c>
      <c r="C196" s="40">
        <f t="shared" si="21"/>
        <v>531</v>
      </c>
      <c r="D196" s="40">
        <f t="shared" si="21"/>
        <v>18</v>
      </c>
      <c r="E196" s="40">
        <f t="shared" si="21"/>
        <v>3</v>
      </c>
      <c r="F196" s="40">
        <f t="shared" si="21"/>
        <v>0</v>
      </c>
      <c r="G196" s="40">
        <f t="shared" si="21"/>
        <v>4</v>
      </c>
      <c r="H196" s="40">
        <f t="shared" si="21"/>
        <v>0</v>
      </c>
    </row>
    <row r="211" spans="1:22" ht="13.5" thickBot="1"/>
    <row r="212" spans="1:22" ht="13.5" thickBot="1">
      <c r="A212" s="379" t="s">
        <v>6</v>
      </c>
      <c r="B212" s="387" t="s">
        <v>10</v>
      </c>
      <c r="C212" s="362"/>
      <c r="D212" s="363"/>
      <c r="E212" s="387" t="s">
        <v>30</v>
      </c>
      <c r="F212" s="362"/>
      <c r="G212" s="363"/>
      <c r="H212" s="387" t="s">
        <v>32</v>
      </c>
      <c r="I212" s="362"/>
      <c r="J212" s="363"/>
      <c r="K212" s="387" t="s">
        <v>29</v>
      </c>
      <c r="L212" s="362"/>
      <c r="M212" s="363"/>
      <c r="N212" s="387" t="s">
        <v>31</v>
      </c>
      <c r="O212" s="362"/>
      <c r="P212" s="363"/>
      <c r="Q212" s="387" t="s">
        <v>33</v>
      </c>
      <c r="R212" s="362"/>
      <c r="S212" s="363"/>
      <c r="T212" s="387" t="s">
        <v>5</v>
      </c>
      <c r="U212" s="362"/>
      <c r="V212" s="363"/>
    </row>
    <row r="213" spans="1:22" ht="39" thickBot="1">
      <c r="A213" s="380"/>
      <c r="B213" s="56" t="s">
        <v>54</v>
      </c>
      <c r="C213" s="57" t="s">
        <v>52</v>
      </c>
      <c r="D213" s="58" t="s">
        <v>58</v>
      </c>
      <c r="E213" s="56" t="s">
        <v>54</v>
      </c>
      <c r="F213" s="57" t="s">
        <v>52</v>
      </c>
      <c r="G213" s="58" t="s">
        <v>58</v>
      </c>
      <c r="H213" s="56" t="s">
        <v>54</v>
      </c>
      <c r="I213" s="57" t="s">
        <v>52</v>
      </c>
      <c r="J213" s="58" t="s">
        <v>58</v>
      </c>
      <c r="K213" s="56" t="s">
        <v>54</v>
      </c>
      <c r="L213" s="57" t="s">
        <v>52</v>
      </c>
      <c r="M213" s="58" t="s">
        <v>58</v>
      </c>
      <c r="N213" s="56" t="s">
        <v>54</v>
      </c>
      <c r="O213" s="57" t="s">
        <v>52</v>
      </c>
      <c r="P213" s="58" t="s">
        <v>58</v>
      </c>
      <c r="Q213" s="56" t="s">
        <v>54</v>
      </c>
      <c r="R213" s="57" t="s">
        <v>52</v>
      </c>
      <c r="S213" s="58" t="s">
        <v>58</v>
      </c>
      <c r="T213" s="56" t="s">
        <v>54</v>
      </c>
      <c r="U213" s="57" t="s">
        <v>52</v>
      </c>
      <c r="V213" s="58" t="s">
        <v>58</v>
      </c>
    </row>
    <row r="214" spans="1:22" ht="13.5" thickBot="1"/>
    <row r="215" spans="1:22" ht="13.5" thickBot="1">
      <c r="A215" s="16">
        <v>2016</v>
      </c>
      <c r="B215" s="32">
        <v>1880051</v>
      </c>
      <c r="C215" s="34">
        <v>1917529</v>
      </c>
      <c r="D215" s="23">
        <v>0.98045505439552672</v>
      </c>
      <c r="E215" s="32">
        <v>1660151</v>
      </c>
      <c r="F215" s="34">
        <v>1691580</v>
      </c>
      <c r="G215" s="23">
        <v>0.98142032892325515</v>
      </c>
      <c r="H215" s="32">
        <v>82189</v>
      </c>
      <c r="I215" s="34">
        <v>83330</v>
      </c>
      <c r="J215" s="23">
        <v>0.98630745229809191</v>
      </c>
      <c r="K215" s="32">
        <v>13810</v>
      </c>
      <c r="L215" s="34">
        <v>14260</v>
      </c>
      <c r="M215" s="23">
        <v>0.96844319775596077</v>
      </c>
      <c r="N215" s="32">
        <v>5067</v>
      </c>
      <c r="O215" s="34">
        <v>5177</v>
      </c>
      <c r="P215" s="23">
        <v>0.97875217307320839</v>
      </c>
      <c r="Q215" s="32">
        <v>19825</v>
      </c>
      <c r="R215" s="34">
        <v>20761</v>
      </c>
      <c r="S215" s="23">
        <v>0.95491546649968695</v>
      </c>
      <c r="T215" s="32">
        <v>3661093</v>
      </c>
      <c r="U215" s="34">
        <v>3732637</v>
      </c>
      <c r="V215" s="23">
        <v>0.98083285355634631</v>
      </c>
    </row>
    <row r="216" spans="1:22" ht="13.5" thickBot="1">
      <c r="A216" s="16">
        <v>2017</v>
      </c>
      <c r="B216" s="32">
        <v>1742872</v>
      </c>
      <c r="C216" s="34">
        <v>1774075</v>
      </c>
      <c r="D216" s="23">
        <v>0.98241167932584583</v>
      </c>
      <c r="E216" s="32">
        <v>1845252</v>
      </c>
      <c r="F216" s="34">
        <v>1876290</v>
      </c>
      <c r="G216" s="23">
        <v>0.98345778104663995</v>
      </c>
      <c r="H216" s="32">
        <v>91339</v>
      </c>
      <c r="I216" s="34">
        <v>92737</v>
      </c>
      <c r="J216" s="23">
        <v>0.98492511079720069</v>
      </c>
      <c r="K216" s="32">
        <v>6117</v>
      </c>
      <c r="L216" s="34">
        <v>6406</v>
      </c>
      <c r="M216" s="23">
        <v>0.95488604433343738</v>
      </c>
      <c r="N216" s="32">
        <v>5461</v>
      </c>
      <c r="O216" s="34">
        <v>5582</v>
      </c>
      <c r="P216" s="23">
        <v>0.97832318165532073</v>
      </c>
      <c r="Q216" s="32">
        <v>22260</v>
      </c>
      <c r="R216" s="34">
        <v>23291</v>
      </c>
      <c r="S216" s="23">
        <v>0.9557339744965867</v>
      </c>
      <c r="T216" s="32">
        <v>3713301</v>
      </c>
      <c r="U216" s="34">
        <v>3778381</v>
      </c>
      <c r="V216" s="23">
        <v>0.98277569149326127</v>
      </c>
    </row>
    <row r="221" spans="1:22" ht="13.5" thickBot="1"/>
    <row r="222" spans="1:22" ht="13.5" thickBot="1">
      <c r="A222" s="388" t="s">
        <v>6</v>
      </c>
      <c r="B222" s="390" t="s">
        <v>10</v>
      </c>
      <c r="C222" s="391"/>
      <c r="D222" s="392"/>
      <c r="E222" s="390" t="s">
        <v>32</v>
      </c>
      <c r="F222" s="391"/>
      <c r="G222" s="392"/>
      <c r="H222" s="390" t="s">
        <v>29</v>
      </c>
      <c r="I222" s="391"/>
      <c r="J222" s="392"/>
      <c r="K222" s="390" t="s">
        <v>33</v>
      </c>
      <c r="L222" s="391"/>
      <c r="M222" s="392"/>
      <c r="N222" s="390" t="s">
        <v>5</v>
      </c>
      <c r="O222" s="391"/>
      <c r="P222" s="392"/>
    </row>
    <row r="223" spans="1:22" ht="26.25" thickBot="1">
      <c r="A223" s="389"/>
      <c r="B223" s="273" t="s">
        <v>54</v>
      </c>
      <c r="C223" s="274" t="s">
        <v>52</v>
      </c>
      <c r="D223" s="275" t="s">
        <v>58</v>
      </c>
      <c r="E223" s="273" t="s">
        <v>54</v>
      </c>
      <c r="F223" s="274" t="s">
        <v>52</v>
      </c>
      <c r="G223" s="275" t="s">
        <v>58</v>
      </c>
      <c r="H223" s="273" t="s">
        <v>54</v>
      </c>
      <c r="I223" s="274" t="s">
        <v>52</v>
      </c>
      <c r="J223" s="275" t="s">
        <v>58</v>
      </c>
      <c r="K223" s="273" t="s">
        <v>54</v>
      </c>
      <c r="L223" s="274" t="s">
        <v>52</v>
      </c>
      <c r="M223" s="275" t="s">
        <v>58</v>
      </c>
      <c r="N223" s="273" t="s">
        <v>54</v>
      </c>
      <c r="O223" s="274" t="s">
        <v>52</v>
      </c>
      <c r="P223" s="275" t="s">
        <v>58</v>
      </c>
    </row>
    <row r="224" spans="1:22" ht="13.5" customHeight="1" thickBot="1">
      <c r="A224" s="289">
        <v>2016</v>
      </c>
      <c r="B224" s="270">
        <f>SUM(B215,E215)</f>
        <v>3540202</v>
      </c>
      <c r="C224" s="271">
        <f>SUM(C215,F215)</f>
        <v>3609109</v>
      </c>
      <c r="D224" s="317">
        <f>(B224/C224)</f>
        <v>0.98090747605572459</v>
      </c>
      <c r="E224" s="270">
        <f>SUM(H215)</f>
        <v>82189</v>
      </c>
      <c r="F224" s="271">
        <f>SUM(I215)</f>
        <v>83330</v>
      </c>
      <c r="G224" s="317">
        <f>(E224/F224)</f>
        <v>0.98630745229809191</v>
      </c>
      <c r="H224" s="270">
        <f>SUM(K215,N215)</f>
        <v>18877</v>
      </c>
      <c r="I224" s="271">
        <f>SUM(L215,O215)</f>
        <v>19437</v>
      </c>
      <c r="J224" s="317">
        <f>(H224/I224)</f>
        <v>0.97118896949117661</v>
      </c>
      <c r="K224" s="270">
        <f>SUM(Q215)</f>
        <v>19825</v>
      </c>
      <c r="L224" s="271">
        <f>SUM(R215)</f>
        <v>20761</v>
      </c>
      <c r="M224" s="317">
        <f>(K224/L224)</f>
        <v>0.95491546649968695</v>
      </c>
      <c r="N224" s="278">
        <f>SUM(B224,E224,H224,K224)</f>
        <v>3661093</v>
      </c>
      <c r="O224" s="276">
        <f>SUM(C224,F224,I224,L224)</f>
        <v>3732637</v>
      </c>
      <c r="P224" s="318">
        <f>(N224/O224)</f>
        <v>0.98083285355634631</v>
      </c>
    </row>
    <row r="225" spans="1:16" ht="13.5" thickBot="1">
      <c r="A225" s="289">
        <v>2017</v>
      </c>
      <c r="B225" s="270">
        <f>SUM(B216,E216)</f>
        <v>3588124</v>
      </c>
      <c r="C225" s="271">
        <f>SUM(C216,F216)</f>
        <v>3650365</v>
      </c>
      <c r="D225" s="317">
        <f>(B225/C225)</f>
        <v>0.98294937629524715</v>
      </c>
      <c r="E225" s="270">
        <f>SUM(H216)</f>
        <v>91339</v>
      </c>
      <c r="F225" s="271">
        <f>SUM(I216)</f>
        <v>92737</v>
      </c>
      <c r="G225" s="317">
        <f>(E225/F225)</f>
        <v>0.98492511079720069</v>
      </c>
      <c r="H225" s="270">
        <f>SUM(K216,N216)</f>
        <v>11578</v>
      </c>
      <c r="I225" s="271">
        <f>SUM(L216,O216)</f>
        <v>11988</v>
      </c>
      <c r="J225" s="317">
        <f>(H225/I225)</f>
        <v>0.96579913246579918</v>
      </c>
      <c r="K225" s="270">
        <f>SUM(Q216)</f>
        <v>22260</v>
      </c>
      <c r="L225" s="271">
        <f>SUM(R216)</f>
        <v>23291</v>
      </c>
      <c r="M225" s="317">
        <f>(K225/L225)</f>
        <v>0.9557339744965867</v>
      </c>
      <c r="N225" s="278">
        <f>SUM(B225,E225,H225,K225)</f>
        <v>3713301</v>
      </c>
      <c r="O225" s="276">
        <f>SUM(C225,F225,I225,L225)</f>
        <v>3778381</v>
      </c>
      <c r="P225" s="318">
        <f>(N225/O225)</f>
        <v>0.98277569149326127</v>
      </c>
    </row>
    <row r="226" spans="1:16" ht="13.5" thickBot="1">
      <c r="A226" s="289">
        <v>2018</v>
      </c>
      <c r="B226" s="270">
        <v>3524577</v>
      </c>
      <c r="C226" s="271">
        <v>3755612</v>
      </c>
      <c r="D226" s="317">
        <v>0.93848272931282573</v>
      </c>
      <c r="E226" s="270">
        <v>96054</v>
      </c>
      <c r="F226" s="271">
        <v>101646</v>
      </c>
      <c r="G226" s="317">
        <v>0.94498553804379903</v>
      </c>
      <c r="H226" s="270">
        <v>10673</v>
      </c>
      <c r="I226" s="271">
        <v>11773</v>
      </c>
      <c r="J226" s="317">
        <v>0.90656587106090203</v>
      </c>
      <c r="K226" s="270">
        <v>22009</v>
      </c>
      <c r="L226" s="271">
        <v>26005</v>
      </c>
      <c r="M226" s="317">
        <v>0.84633724283791578</v>
      </c>
      <c r="N226" s="278">
        <v>3653313</v>
      </c>
      <c r="O226" s="276">
        <v>3895036</v>
      </c>
      <c r="P226" s="318">
        <v>0.93794075330754323</v>
      </c>
    </row>
    <row r="235" spans="1:16">
      <c r="O235" s="122" t="s">
        <v>22</v>
      </c>
    </row>
  </sheetData>
  <mergeCells count="29">
    <mergeCell ref="N127:P127"/>
    <mergeCell ref="Q127:S127"/>
    <mergeCell ref="T127:V127"/>
    <mergeCell ref="A127:A128"/>
    <mergeCell ref="B127:D127"/>
    <mergeCell ref="E127:G127"/>
    <mergeCell ref="H127:J127"/>
    <mergeCell ref="K127:M127"/>
    <mergeCell ref="A8:A9"/>
    <mergeCell ref="H8:J8"/>
    <mergeCell ref="A4:V5"/>
    <mergeCell ref="N8:P8"/>
    <mergeCell ref="K8:M8"/>
    <mergeCell ref="B8:D8"/>
    <mergeCell ref="E8:G8"/>
    <mergeCell ref="N212:P212"/>
    <mergeCell ref="Q212:S212"/>
    <mergeCell ref="T212:V212"/>
    <mergeCell ref="A222:A223"/>
    <mergeCell ref="B222:D222"/>
    <mergeCell ref="E222:G222"/>
    <mergeCell ref="H222:J222"/>
    <mergeCell ref="K222:M222"/>
    <mergeCell ref="N222:P222"/>
    <mergeCell ref="A212:A213"/>
    <mergeCell ref="B212:D212"/>
    <mergeCell ref="E212:G212"/>
    <mergeCell ref="H212:J212"/>
    <mergeCell ref="K212:M212"/>
  </mergeCells>
  <phoneticPr fontId="0" type="noConversion"/>
  <pageMargins left="0.75" right="0.75" top="1" bottom="1" header="0.5" footer="0.5"/>
  <pageSetup scale="36" orientation="portrait" r:id="rId1"/>
  <headerFooter alignWithMargins="0">
    <oddFooter>&amp;C&amp;14B-&amp;P-4</oddFooter>
  </headerFooter>
  <ignoredErrors>
    <ignoredError sqref="D26:P26"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6">
    <pageSetUpPr fitToPage="1"/>
  </sheetPr>
  <dimension ref="A1:X61"/>
  <sheetViews>
    <sheetView zoomScaleNormal="100" workbookViewId="0"/>
  </sheetViews>
  <sheetFormatPr defaultRowHeight="12.75"/>
  <cols>
    <col min="1" max="1" width="10.140625" style="37" customWidth="1"/>
    <col min="2" max="2" width="9.85546875" style="36" customWidth="1"/>
    <col min="3" max="3" width="11.7109375" style="36" customWidth="1"/>
    <col min="4" max="4" width="12" style="36" customWidth="1"/>
    <col min="5" max="5" width="9.85546875" style="36" customWidth="1"/>
    <col min="6" max="7" width="11.7109375" style="36" customWidth="1"/>
    <col min="8" max="9" width="9.28515625" style="36" customWidth="1"/>
    <col min="10" max="10" width="12.140625" style="36" customWidth="1"/>
    <col min="11" max="12" width="9.42578125" style="36" customWidth="1"/>
    <col min="13" max="13" width="12.140625" style="36" customWidth="1"/>
    <col min="14" max="15" width="10.28515625" style="36" customWidth="1"/>
    <col min="16" max="16" width="13" style="36" customWidth="1"/>
    <col min="17" max="17" width="9.28515625" style="37" customWidth="1"/>
    <col min="18" max="18" width="9.140625" style="37"/>
    <col min="19" max="19" width="11.7109375" style="37" customWidth="1"/>
    <col min="20" max="20" width="9.5703125" style="37" customWidth="1"/>
    <col min="21" max="21" width="13.28515625" style="37" customWidth="1"/>
    <col min="22" max="22" width="12.5703125" style="37" customWidth="1"/>
    <col min="23" max="16384" width="9.140625" style="37"/>
  </cols>
  <sheetData>
    <row r="1" spans="1:22" ht="26.25">
      <c r="A1" s="53" t="s">
        <v>103</v>
      </c>
    </row>
    <row r="2" spans="1:22" ht="22.5" customHeight="1">
      <c r="A2" s="393" t="s">
        <v>90</v>
      </c>
      <c r="B2" s="393"/>
      <c r="C2" s="393"/>
      <c r="D2" s="393"/>
      <c r="E2" s="393"/>
      <c r="F2" s="393"/>
      <c r="G2" s="393"/>
      <c r="H2" s="393"/>
      <c r="I2" s="393"/>
      <c r="J2" s="393"/>
      <c r="K2" s="393"/>
      <c r="L2" s="393"/>
      <c r="M2" s="393"/>
      <c r="N2" s="393"/>
      <c r="O2" s="393"/>
      <c r="P2" s="393"/>
      <c r="Q2" s="393"/>
      <c r="R2" s="393"/>
      <c r="S2" s="393"/>
    </row>
    <row r="3" spans="1:22">
      <c r="A3" s="393"/>
      <c r="B3" s="393"/>
      <c r="C3" s="393"/>
      <c r="D3" s="393"/>
      <c r="E3" s="393"/>
      <c r="F3" s="393"/>
      <c r="G3" s="393"/>
      <c r="H3" s="393"/>
      <c r="I3" s="393"/>
      <c r="J3" s="393"/>
      <c r="K3" s="393"/>
      <c r="L3" s="393"/>
      <c r="M3" s="393"/>
      <c r="N3" s="393"/>
      <c r="O3" s="393"/>
      <c r="P3" s="393"/>
      <c r="Q3" s="393"/>
      <c r="R3" s="393"/>
      <c r="S3" s="393"/>
    </row>
    <row r="4" spans="1:22" ht="14.25">
      <c r="A4" s="69" t="s">
        <v>19</v>
      </c>
      <c r="B4" s="10"/>
      <c r="C4" s="10"/>
      <c r="D4" s="10"/>
      <c r="E4" s="10"/>
      <c r="F4" s="10"/>
      <c r="G4" s="10"/>
      <c r="H4" s="10"/>
      <c r="I4" s="10"/>
      <c r="J4" s="10"/>
      <c r="K4" s="10"/>
      <c r="L4" s="10"/>
      <c r="M4" s="10"/>
      <c r="N4" s="10"/>
      <c r="O4" s="10"/>
      <c r="P4" s="10"/>
    </row>
    <row r="5" spans="1:22" ht="15" customHeight="1">
      <c r="A5" s="378" t="s">
        <v>93</v>
      </c>
      <c r="B5" s="378"/>
      <c r="C5" s="378"/>
      <c r="D5" s="378"/>
      <c r="E5" s="378"/>
      <c r="F5" s="378"/>
      <c r="G5" s="378"/>
      <c r="H5" s="378"/>
      <c r="I5" s="378"/>
      <c r="J5" s="378"/>
      <c r="K5" s="378"/>
      <c r="L5" s="378"/>
      <c r="M5" s="378"/>
      <c r="N5" s="378"/>
      <c r="O5" s="378"/>
      <c r="P5" s="378"/>
      <c r="Q5" s="378"/>
      <c r="R5" s="378"/>
      <c r="S5" s="378"/>
      <c r="T5" s="378"/>
      <c r="U5" s="378"/>
      <c r="V5" s="378"/>
    </row>
    <row r="6" spans="1:22" ht="14.25" customHeight="1">
      <c r="A6" s="378"/>
      <c r="B6" s="378"/>
      <c r="C6" s="378"/>
      <c r="D6" s="378"/>
      <c r="E6" s="378"/>
      <c r="F6" s="378"/>
      <c r="G6" s="378"/>
      <c r="H6" s="378"/>
      <c r="I6" s="378"/>
      <c r="J6" s="378"/>
      <c r="K6" s="378"/>
      <c r="L6" s="378"/>
      <c r="M6" s="378"/>
      <c r="N6" s="378"/>
      <c r="O6" s="378"/>
      <c r="P6" s="378"/>
      <c r="Q6" s="378"/>
      <c r="R6" s="378"/>
      <c r="S6" s="378"/>
      <c r="T6" s="378"/>
      <c r="U6" s="378"/>
      <c r="V6" s="378"/>
    </row>
    <row r="7" spans="1:22" ht="9.75" customHeight="1">
      <c r="A7" s="378"/>
      <c r="B7" s="378"/>
      <c r="C7" s="378"/>
      <c r="D7" s="378"/>
      <c r="E7" s="378"/>
      <c r="F7" s="378"/>
      <c r="G7" s="378"/>
      <c r="H7" s="378"/>
      <c r="I7" s="378"/>
      <c r="J7" s="378"/>
      <c r="K7" s="378"/>
      <c r="L7" s="378"/>
      <c r="M7" s="378"/>
      <c r="N7" s="378"/>
      <c r="O7" s="378"/>
      <c r="P7" s="378"/>
      <c r="Q7" s="378"/>
      <c r="R7" s="378"/>
      <c r="S7" s="378"/>
      <c r="T7" s="378"/>
      <c r="U7" s="378"/>
      <c r="V7" s="378"/>
    </row>
    <row r="8" spans="1:22" ht="15" thickBot="1">
      <c r="A8" s="1"/>
      <c r="B8" s="10"/>
      <c r="C8" s="10"/>
      <c r="D8" s="10"/>
      <c r="E8" s="10"/>
      <c r="F8" s="10"/>
      <c r="G8" s="10"/>
      <c r="H8" s="10"/>
      <c r="I8" s="10"/>
      <c r="J8" s="10"/>
      <c r="K8" s="10"/>
      <c r="L8" s="10"/>
      <c r="M8" s="10"/>
      <c r="N8" s="10"/>
      <c r="O8" s="10"/>
      <c r="P8" s="10"/>
    </row>
    <row r="9" spans="1:22" ht="13.5" customHeight="1">
      <c r="A9" s="379" t="s">
        <v>6</v>
      </c>
      <c r="B9" s="387" t="s">
        <v>10</v>
      </c>
      <c r="C9" s="362"/>
      <c r="D9" s="363"/>
      <c r="E9" s="387" t="s">
        <v>32</v>
      </c>
      <c r="F9" s="362"/>
      <c r="G9" s="363"/>
      <c r="H9" s="387" t="s">
        <v>29</v>
      </c>
      <c r="I9" s="362"/>
      <c r="J9" s="363"/>
      <c r="K9" s="387" t="s">
        <v>33</v>
      </c>
      <c r="L9" s="362"/>
      <c r="M9" s="363"/>
      <c r="N9" s="387" t="s">
        <v>5</v>
      </c>
      <c r="O9" s="362"/>
      <c r="P9" s="363"/>
    </row>
    <row r="10" spans="1:22" ht="42.75" customHeight="1" thickBot="1">
      <c r="A10" s="380"/>
      <c r="B10" s="59" t="s">
        <v>25</v>
      </c>
      <c r="C10" s="60" t="s">
        <v>91</v>
      </c>
      <c r="D10" s="61" t="s">
        <v>58</v>
      </c>
      <c r="E10" s="59" t="s">
        <v>25</v>
      </c>
      <c r="F10" s="60" t="s">
        <v>91</v>
      </c>
      <c r="G10" s="61" t="s">
        <v>58</v>
      </c>
      <c r="H10" s="59" t="s">
        <v>25</v>
      </c>
      <c r="I10" s="60" t="s">
        <v>91</v>
      </c>
      <c r="J10" s="61" t="s">
        <v>58</v>
      </c>
      <c r="K10" s="59" t="s">
        <v>25</v>
      </c>
      <c r="L10" s="60" t="s">
        <v>91</v>
      </c>
      <c r="M10" s="61" t="s">
        <v>58</v>
      </c>
      <c r="N10" s="27" t="s">
        <v>25</v>
      </c>
      <c r="O10" s="28" t="s">
        <v>1</v>
      </c>
      <c r="P10" s="29" t="s">
        <v>58</v>
      </c>
    </row>
    <row r="11" spans="1:22" s="38" customFormat="1">
      <c r="A11" s="130">
        <v>2004</v>
      </c>
      <c r="B11" s="54">
        <v>15570</v>
      </c>
      <c r="C11" s="80">
        <v>155190</v>
      </c>
      <c r="D11" s="21">
        <f t="shared" ref="D11:D26" si="0">IF(C11=0, "NA", B11/C11)</f>
        <v>0.10032862942199884</v>
      </c>
      <c r="E11" s="54"/>
      <c r="F11" s="80"/>
      <c r="G11" s="21"/>
      <c r="H11" s="54">
        <v>5</v>
      </c>
      <c r="I11" s="80">
        <v>129</v>
      </c>
      <c r="J11" s="21">
        <f t="shared" ref="J11:J25" si="1">IF(I11=0, "NA", H11/I11)</f>
        <v>3.875968992248062E-2</v>
      </c>
      <c r="K11" s="54"/>
      <c r="L11" s="80"/>
      <c r="M11" s="21"/>
      <c r="N11" s="54">
        <f>SUM(K11,H11,E11,B11)</f>
        <v>15575</v>
      </c>
      <c r="O11" s="80">
        <f>SUM(L11,I11,F11,C11)</f>
        <v>155319</v>
      </c>
      <c r="P11" s="21">
        <f t="shared" ref="P11:P26" si="2">IF(O11=0, "NA", N11/O11)</f>
        <v>0.10027749341677451</v>
      </c>
    </row>
    <row r="12" spans="1:22" s="38" customFormat="1">
      <c r="A12" s="130">
        <v>2005</v>
      </c>
      <c r="B12" s="55">
        <v>15721</v>
      </c>
      <c r="C12" s="79">
        <v>179375</v>
      </c>
      <c r="D12" s="15">
        <f t="shared" si="0"/>
        <v>8.7643205574912897E-2</v>
      </c>
      <c r="E12" s="55"/>
      <c r="F12" s="79"/>
      <c r="G12" s="15"/>
      <c r="H12" s="55">
        <v>4</v>
      </c>
      <c r="I12" s="79">
        <v>246</v>
      </c>
      <c r="J12" s="15">
        <f t="shared" si="1"/>
        <v>1.6260162601626018E-2</v>
      </c>
      <c r="K12" s="55"/>
      <c r="L12" s="79"/>
      <c r="M12" s="15"/>
      <c r="N12" s="55">
        <f t="shared" ref="N12:O26" si="3">SUM(K12,H12,E12,B12)</f>
        <v>15725</v>
      </c>
      <c r="O12" s="79">
        <f t="shared" si="3"/>
        <v>179621</v>
      </c>
      <c r="P12" s="15">
        <f t="shared" si="2"/>
        <v>8.7545442904782847E-2</v>
      </c>
    </row>
    <row r="13" spans="1:22" s="38" customFormat="1">
      <c r="A13" s="130">
        <v>2006</v>
      </c>
      <c r="B13" s="55">
        <v>13850</v>
      </c>
      <c r="C13" s="79">
        <v>185956</v>
      </c>
      <c r="D13" s="15">
        <f t="shared" si="0"/>
        <v>7.4479984512465319E-2</v>
      </c>
      <c r="E13" s="55"/>
      <c r="F13" s="79"/>
      <c r="G13" s="15"/>
      <c r="H13" s="55">
        <v>4</v>
      </c>
      <c r="I13" s="79">
        <v>246</v>
      </c>
      <c r="J13" s="15">
        <f t="shared" si="1"/>
        <v>1.6260162601626018E-2</v>
      </c>
      <c r="K13" s="55"/>
      <c r="L13" s="79"/>
      <c r="M13" s="15"/>
      <c r="N13" s="55">
        <f t="shared" si="3"/>
        <v>13854</v>
      </c>
      <c r="O13" s="79">
        <f t="shared" si="3"/>
        <v>186202</v>
      </c>
      <c r="P13" s="15">
        <f t="shared" si="2"/>
        <v>7.4403067636223022E-2</v>
      </c>
    </row>
    <row r="14" spans="1:22" s="38" customFormat="1">
      <c r="A14" s="130">
        <v>2007</v>
      </c>
      <c r="B14" s="55">
        <v>12066</v>
      </c>
      <c r="C14" s="79">
        <v>212092</v>
      </c>
      <c r="D14" s="15">
        <f t="shared" si="0"/>
        <v>5.689040605020463E-2</v>
      </c>
      <c r="E14" s="55"/>
      <c r="F14" s="79"/>
      <c r="G14" s="15"/>
      <c r="H14" s="55">
        <v>3</v>
      </c>
      <c r="I14" s="79">
        <v>89</v>
      </c>
      <c r="J14" s="15">
        <f t="shared" si="1"/>
        <v>3.3707865168539325E-2</v>
      </c>
      <c r="K14" s="55">
        <v>55</v>
      </c>
      <c r="L14" s="79">
        <v>1898</v>
      </c>
      <c r="M14" s="15">
        <f t="shared" ref="M14:M26" si="4">IF(L14=0, "NA", K14/L14)</f>
        <v>2.8977871443624868E-2</v>
      </c>
      <c r="N14" s="55">
        <f t="shared" si="3"/>
        <v>12124</v>
      </c>
      <c r="O14" s="79">
        <f t="shared" si="3"/>
        <v>214079</v>
      </c>
      <c r="P14" s="15">
        <f t="shared" si="2"/>
        <v>5.6633298922360437E-2</v>
      </c>
    </row>
    <row r="15" spans="1:22" s="38" customFormat="1">
      <c r="A15" s="130">
        <v>2008</v>
      </c>
      <c r="B15" s="55">
        <v>10716</v>
      </c>
      <c r="C15" s="79">
        <v>216678</v>
      </c>
      <c r="D15" s="15">
        <f t="shared" si="0"/>
        <v>4.9455874615789326E-2</v>
      </c>
      <c r="E15" s="55">
        <v>760</v>
      </c>
      <c r="F15" s="79">
        <v>8053</v>
      </c>
      <c r="G15" s="15">
        <f t="shared" ref="G15:G26" si="5">IF(F15=0, "NA", E15/F15)</f>
        <v>9.4374767167515208E-2</v>
      </c>
      <c r="H15" s="55">
        <v>6</v>
      </c>
      <c r="I15" s="79">
        <v>108</v>
      </c>
      <c r="J15" s="15">
        <f t="shared" si="1"/>
        <v>5.5555555555555552E-2</v>
      </c>
      <c r="K15" s="55">
        <v>211</v>
      </c>
      <c r="L15" s="79">
        <v>2171</v>
      </c>
      <c r="M15" s="15">
        <f t="shared" si="4"/>
        <v>9.7190234914785817E-2</v>
      </c>
      <c r="N15" s="55">
        <f t="shared" si="3"/>
        <v>11693</v>
      </c>
      <c r="O15" s="79">
        <f t="shared" si="3"/>
        <v>227010</v>
      </c>
      <c r="P15" s="15">
        <f t="shared" si="2"/>
        <v>5.1508744108189064E-2</v>
      </c>
    </row>
    <row r="16" spans="1:22" s="38" customFormat="1">
      <c r="A16" s="130">
        <v>2009</v>
      </c>
      <c r="B16" s="55">
        <v>7378</v>
      </c>
      <c r="C16" s="79">
        <v>175567</v>
      </c>
      <c r="D16" s="15">
        <f t="shared" si="0"/>
        <v>4.2023842749491648E-2</v>
      </c>
      <c r="E16" s="55">
        <v>624</v>
      </c>
      <c r="F16" s="79">
        <v>5522</v>
      </c>
      <c r="G16" s="15">
        <f t="shared" si="5"/>
        <v>0.11300253531329228</v>
      </c>
      <c r="H16" s="55">
        <v>30</v>
      </c>
      <c r="I16" s="79">
        <v>197</v>
      </c>
      <c r="J16" s="15">
        <f t="shared" si="1"/>
        <v>0.15228426395939088</v>
      </c>
      <c r="K16" s="55">
        <v>47</v>
      </c>
      <c r="L16" s="79">
        <v>829</v>
      </c>
      <c r="M16" s="15">
        <f t="shared" si="4"/>
        <v>5.6694813027744269E-2</v>
      </c>
      <c r="N16" s="55">
        <f t="shared" si="3"/>
        <v>8079</v>
      </c>
      <c r="O16" s="79">
        <f t="shared" si="3"/>
        <v>182115</v>
      </c>
      <c r="P16" s="15">
        <f t="shared" si="2"/>
        <v>4.4362078906185654E-2</v>
      </c>
    </row>
    <row r="17" spans="1:24" s="38" customFormat="1">
      <c r="A17" s="130">
        <v>2010</v>
      </c>
      <c r="B17" s="55">
        <v>7492</v>
      </c>
      <c r="C17" s="79">
        <v>226791</v>
      </c>
      <c r="D17" s="15">
        <f t="shared" si="0"/>
        <v>3.3034820605755959E-2</v>
      </c>
      <c r="E17" s="55">
        <v>513</v>
      </c>
      <c r="F17" s="79">
        <v>5400</v>
      </c>
      <c r="G17" s="15">
        <f t="shared" si="5"/>
        <v>9.5000000000000001E-2</v>
      </c>
      <c r="H17" s="55">
        <v>68</v>
      </c>
      <c r="I17" s="79">
        <v>369</v>
      </c>
      <c r="J17" s="15">
        <f t="shared" si="1"/>
        <v>0.18428184281842819</v>
      </c>
      <c r="K17" s="55">
        <v>83</v>
      </c>
      <c r="L17" s="79">
        <v>796</v>
      </c>
      <c r="M17" s="15">
        <f t="shared" si="4"/>
        <v>0.10427135678391959</v>
      </c>
      <c r="N17" s="55">
        <f t="shared" si="3"/>
        <v>8156</v>
      </c>
      <c r="O17" s="79">
        <f t="shared" si="3"/>
        <v>233356</v>
      </c>
      <c r="P17" s="15">
        <f t="shared" si="2"/>
        <v>3.4950890484924321E-2</v>
      </c>
    </row>
    <row r="18" spans="1:24" s="38" customFormat="1">
      <c r="A18" s="130">
        <v>2011</v>
      </c>
      <c r="B18" s="55">
        <v>7121</v>
      </c>
      <c r="C18" s="79">
        <v>249252</v>
      </c>
      <c r="D18" s="15">
        <f t="shared" si="0"/>
        <v>2.8569479883812365E-2</v>
      </c>
      <c r="E18" s="55">
        <v>697</v>
      </c>
      <c r="F18" s="79">
        <v>8927</v>
      </c>
      <c r="G18" s="15">
        <f t="shared" si="5"/>
        <v>7.8077741682536131E-2</v>
      </c>
      <c r="H18" s="55">
        <v>132</v>
      </c>
      <c r="I18" s="79">
        <v>668</v>
      </c>
      <c r="J18" s="15">
        <f t="shared" si="1"/>
        <v>0.19760479041916168</v>
      </c>
      <c r="K18" s="55">
        <v>414</v>
      </c>
      <c r="L18" s="79">
        <v>2215</v>
      </c>
      <c r="M18" s="15">
        <f t="shared" si="4"/>
        <v>0.18690744920993227</v>
      </c>
      <c r="N18" s="55">
        <f t="shared" si="3"/>
        <v>8364</v>
      </c>
      <c r="O18" s="79">
        <f t="shared" si="3"/>
        <v>261062</v>
      </c>
      <c r="P18" s="15">
        <f t="shared" si="2"/>
        <v>3.2038366365078029E-2</v>
      </c>
    </row>
    <row r="19" spans="1:24" s="38" customFormat="1">
      <c r="A19" s="130">
        <v>2012</v>
      </c>
      <c r="B19" s="55">
        <v>6574</v>
      </c>
      <c r="C19" s="79">
        <v>272070</v>
      </c>
      <c r="D19" s="15">
        <f t="shared" si="0"/>
        <v>2.416289925386849E-2</v>
      </c>
      <c r="E19" s="55">
        <v>629</v>
      </c>
      <c r="F19" s="79">
        <v>9329</v>
      </c>
      <c r="G19" s="15">
        <f t="shared" si="5"/>
        <v>6.7424161217708223E-2</v>
      </c>
      <c r="H19" s="55">
        <v>104</v>
      </c>
      <c r="I19" s="79">
        <v>883</v>
      </c>
      <c r="J19" s="15">
        <f t="shared" si="1"/>
        <v>0.11778029445073612</v>
      </c>
      <c r="K19" s="55">
        <v>388</v>
      </c>
      <c r="L19" s="79">
        <v>2006</v>
      </c>
      <c r="M19" s="15">
        <f t="shared" si="4"/>
        <v>0.19341974077766699</v>
      </c>
      <c r="N19" s="55">
        <f t="shared" si="3"/>
        <v>7695</v>
      </c>
      <c r="O19" s="79">
        <f t="shared" si="3"/>
        <v>284288</v>
      </c>
      <c r="P19" s="15">
        <f t="shared" si="2"/>
        <v>2.7067621566861773E-2</v>
      </c>
    </row>
    <row r="20" spans="1:24" s="38" customFormat="1">
      <c r="A20" s="130">
        <v>2013</v>
      </c>
      <c r="B20" s="55">
        <v>6398</v>
      </c>
      <c r="C20" s="79">
        <v>302278</v>
      </c>
      <c r="D20" s="15">
        <f t="shared" si="0"/>
        <v>2.1165946578976969E-2</v>
      </c>
      <c r="E20" s="55">
        <v>503</v>
      </c>
      <c r="F20" s="79">
        <v>8680</v>
      </c>
      <c r="G20" s="15">
        <f t="shared" si="5"/>
        <v>5.7949308755760369E-2</v>
      </c>
      <c r="H20" s="55">
        <v>113</v>
      </c>
      <c r="I20" s="79">
        <v>950</v>
      </c>
      <c r="J20" s="15">
        <f t="shared" si="1"/>
        <v>0.11894736842105263</v>
      </c>
      <c r="K20" s="55">
        <v>267</v>
      </c>
      <c r="L20" s="79">
        <v>1801</v>
      </c>
      <c r="M20" s="15">
        <f t="shared" si="4"/>
        <v>0.14825097168239867</v>
      </c>
      <c r="N20" s="55">
        <f t="shared" si="3"/>
        <v>7281</v>
      </c>
      <c r="O20" s="79">
        <f t="shared" si="3"/>
        <v>313709</v>
      </c>
      <c r="P20" s="15">
        <f t="shared" si="2"/>
        <v>2.3209407444478799E-2</v>
      </c>
    </row>
    <row r="21" spans="1:24" s="38" customFormat="1">
      <c r="A21" s="130">
        <v>2014</v>
      </c>
      <c r="B21" s="55">
        <v>5645</v>
      </c>
      <c r="C21" s="79">
        <v>320159</v>
      </c>
      <c r="D21" s="15">
        <f t="shared" si="0"/>
        <v>1.7631864167491778E-2</v>
      </c>
      <c r="E21" s="55">
        <v>457</v>
      </c>
      <c r="F21" s="79">
        <v>10203</v>
      </c>
      <c r="G21" s="15">
        <f t="shared" si="5"/>
        <v>4.4790747819268839E-2</v>
      </c>
      <c r="H21" s="55">
        <v>202</v>
      </c>
      <c r="I21" s="79">
        <v>2530</v>
      </c>
      <c r="J21" s="15">
        <f t="shared" si="1"/>
        <v>7.9841897233201578E-2</v>
      </c>
      <c r="K21" s="55">
        <v>305</v>
      </c>
      <c r="L21" s="79">
        <v>1852</v>
      </c>
      <c r="M21" s="15">
        <f t="shared" si="4"/>
        <v>0.16468682505399568</v>
      </c>
      <c r="N21" s="55">
        <f t="shared" si="3"/>
        <v>6609</v>
      </c>
      <c r="O21" s="79">
        <f t="shared" si="3"/>
        <v>334744</v>
      </c>
      <c r="P21" s="15">
        <f t="shared" si="2"/>
        <v>1.9743445737638313E-2</v>
      </c>
    </row>
    <row r="22" spans="1:24" s="38" customFormat="1">
      <c r="A22" s="130">
        <v>2015</v>
      </c>
      <c r="B22" s="55">
        <v>7493</v>
      </c>
      <c r="C22" s="79">
        <v>365965</v>
      </c>
      <c r="D22" s="15">
        <f t="shared" si="0"/>
        <v>2.0474635552580164E-2</v>
      </c>
      <c r="E22" s="55">
        <v>537</v>
      </c>
      <c r="F22" s="79">
        <v>15600</v>
      </c>
      <c r="G22" s="15">
        <f t="shared" si="5"/>
        <v>3.4423076923076924E-2</v>
      </c>
      <c r="H22" s="55">
        <v>195</v>
      </c>
      <c r="I22" s="79">
        <v>2533</v>
      </c>
      <c r="J22" s="15">
        <f t="shared" si="1"/>
        <v>7.6983813659692063E-2</v>
      </c>
      <c r="K22" s="55">
        <v>409</v>
      </c>
      <c r="L22" s="79">
        <v>3696</v>
      </c>
      <c r="M22" s="15">
        <f t="shared" si="4"/>
        <v>0.11066017316017317</v>
      </c>
      <c r="N22" s="55">
        <f t="shared" si="3"/>
        <v>8634</v>
      </c>
      <c r="O22" s="79">
        <f t="shared" si="3"/>
        <v>387794</v>
      </c>
      <c r="P22" s="15">
        <f t="shared" si="2"/>
        <v>2.2264398108273981E-2</v>
      </c>
    </row>
    <row r="23" spans="1:24" s="38" customFormat="1">
      <c r="A23" s="130">
        <v>2016</v>
      </c>
      <c r="B23" s="55">
        <v>3993</v>
      </c>
      <c r="C23" s="79">
        <v>355925</v>
      </c>
      <c r="D23" s="15">
        <f t="shared" si="0"/>
        <v>1.1218655615649364E-2</v>
      </c>
      <c r="E23" s="55">
        <v>271</v>
      </c>
      <c r="F23" s="79">
        <v>13241</v>
      </c>
      <c r="G23" s="15">
        <f t="shared" si="5"/>
        <v>2.0466732119930518E-2</v>
      </c>
      <c r="H23" s="55">
        <v>91</v>
      </c>
      <c r="I23" s="79">
        <v>1064</v>
      </c>
      <c r="J23" s="15">
        <f t="shared" si="1"/>
        <v>8.5526315789473686E-2</v>
      </c>
      <c r="K23" s="55">
        <v>227</v>
      </c>
      <c r="L23" s="79">
        <v>3490</v>
      </c>
      <c r="M23" s="15">
        <f t="shared" si="4"/>
        <v>6.504297994269341E-2</v>
      </c>
      <c r="N23" s="55">
        <f t="shared" si="3"/>
        <v>4582</v>
      </c>
      <c r="O23" s="79">
        <f t="shared" si="3"/>
        <v>373720</v>
      </c>
      <c r="P23" s="15">
        <f t="shared" si="2"/>
        <v>1.2260515894252382E-2</v>
      </c>
    </row>
    <row r="24" spans="1:24" s="38" customFormat="1">
      <c r="A24" s="130">
        <v>2017</v>
      </c>
      <c r="B24" s="55">
        <v>2879</v>
      </c>
      <c r="C24" s="79">
        <v>334074</v>
      </c>
      <c r="D24" s="15">
        <f t="shared" si="0"/>
        <v>8.6178511347785227E-3</v>
      </c>
      <c r="E24" s="55">
        <v>131</v>
      </c>
      <c r="F24" s="79">
        <v>9782</v>
      </c>
      <c r="G24" s="15">
        <f t="shared" si="5"/>
        <v>1.3391944387650788E-2</v>
      </c>
      <c r="H24" s="55">
        <v>33</v>
      </c>
      <c r="I24" s="79">
        <v>561</v>
      </c>
      <c r="J24" s="15">
        <f t="shared" si="1"/>
        <v>5.8823529411764705E-2</v>
      </c>
      <c r="K24" s="55">
        <v>98</v>
      </c>
      <c r="L24" s="79">
        <v>2033</v>
      </c>
      <c r="M24" s="15">
        <f t="shared" si="4"/>
        <v>4.8204623708804725E-2</v>
      </c>
      <c r="N24" s="55">
        <f t="shared" si="3"/>
        <v>3141</v>
      </c>
      <c r="O24" s="79">
        <f t="shared" si="3"/>
        <v>346450</v>
      </c>
      <c r="P24" s="15">
        <f t="shared" si="2"/>
        <v>9.0662433251551457E-3</v>
      </c>
    </row>
    <row r="25" spans="1:24" s="38" customFormat="1">
      <c r="A25" s="130">
        <v>2018</v>
      </c>
      <c r="B25" s="55">
        <v>1114</v>
      </c>
      <c r="C25" s="79">
        <v>53038</v>
      </c>
      <c r="D25" s="15">
        <f t="shared" si="0"/>
        <v>2.1003808590067497E-2</v>
      </c>
      <c r="E25" s="55">
        <v>27</v>
      </c>
      <c r="F25" s="79">
        <v>843</v>
      </c>
      <c r="G25" s="15">
        <f t="shared" si="5"/>
        <v>3.2028469750889681E-2</v>
      </c>
      <c r="H25" s="55">
        <v>12</v>
      </c>
      <c r="I25" s="79">
        <v>86</v>
      </c>
      <c r="J25" s="15">
        <f t="shared" si="1"/>
        <v>0.13953488372093023</v>
      </c>
      <c r="K25" s="55">
        <v>22</v>
      </c>
      <c r="L25" s="79">
        <v>234</v>
      </c>
      <c r="M25" s="15">
        <f t="shared" si="4"/>
        <v>9.4017094017094016E-2</v>
      </c>
      <c r="N25" s="55">
        <f t="shared" si="3"/>
        <v>1175</v>
      </c>
      <c r="O25" s="79">
        <f t="shared" si="3"/>
        <v>54201</v>
      </c>
      <c r="P25" s="15">
        <f t="shared" si="2"/>
        <v>2.1678566816110405E-2</v>
      </c>
    </row>
    <row r="26" spans="1:24" s="38" customFormat="1" ht="13.5" thickBot="1">
      <c r="A26" s="130">
        <v>2019</v>
      </c>
      <c r="B26" s="70">
        <v>42</v>
      </c>
      <c r="C26" s="81">
        <v>347</v>
      </c>
      <c r="D26" s="22">
        <f t="shared" si="0"/>
        <v>0.12103746397694524</v>
      </c>
      <c r="E26" s="70">
        <v>2</v>
      </c>
      <c r="F26" s="81">
        <v>16</v>
      </c>
      <c r="G26" s="22">
        <f t="shared" si="5"/>
        <v>0.125</v>
      </c>
      <c r="H26" s="70"/>
      <c r="I26" s="81"/>
      <c r="J26" s="22"/>
      <c r="K26" s="70">
        <v>7</v>
      </c>
      <c r="L26" s="81">
        <v>9</v>
      </c>
      <c r="M26" s="22">
        <f t="shared" si="4"/>
        <v>0.77777777777777779</v>
      </c>
      <c r="N26" s="70">
        <f t="shared" si="3"/>
        <v>51</v>
      </c>
      <c r="O26" s="81">
        <f t="shared" si="3"/>
        <v>372</v>
      </c>
      <c r="P26" s="22">
        <f t="shared" si="2"/>
        <v>0.13709677419354838</v>
      </c>
    </row>
    <row r="27" spans="1:24" s="38" customFormat="1" ht="13.5" thickBot="1">
      <c r="A27" s="16" t="s">
        <v>5</v>
      </c>
      <c r="B27" s="32">
        <f>SUM(B11:B26)</f>
        <v>124052</v>
      </c>
      <c r="C27" s="34">
        <f>SUM(C11:C26)</f>
        <v>3604757</v>
      </c>
      <c r="D27" s="23">
        <f>B27/C27</f>
        <v>3.4413415384171524E-2</v>
      </c>
      <c r="E27" s="32">
        <f>SUM(E11:E26)</f>
        <v>5151</v>
      </c>
      <c r="F27" s="34">
        <f>SUM(F11:F26)</f>
        <v>95596</v>
      </c>
      <c r="G27" s="23">
        <f>E27/F27</f>
        <v>5.3883007657224154E-2</v>
      </c>
      <c r="H27" s="32">
        <f>SUM(H11:H26)</f>
        <v>1002</v>
      </c>
      <c r="I27" s="34">
        <f>SUM(I11:I26)</f>
        <v>10659</v>
      </c>
      <c r="J27" s="23">
        <f>H27/I27</f>
        <v>9.4005066141289048E-2</v>
      </c>
      <c r="K27" s="32">
        <f>SUM(K11:K26)</f>
        <v>2533</v>
      </c>
      <c r="L27" s="34">
        <f>SUM(L11:L26)</f>
        <v>23030</v>
      </c>
      <c r="M27" s="23">
        <f>K27/L27</f>
        <v>0.10998697351280938</v>
      </c>
      <c r="N27" s="262">
        <f>SUM(N11:N26)</f>
        <v>132738</v>
      </c>
      <c r="O27" s="263">
        <f>SUM(O11:O26)</f>
        <v>3734042</v>
      </c>
      <c r="P27" s="264">
        <f>N27/O27</f>
        <v>3.5548073642449655E-2</v>
      </c>
    </row>
    <row r="28" spans="1:24" s="38" customFormat="1"/>
    <row r="29" spans="1:24" s="38" customFormat="1"/>
    <row r="30" spans="1:24" s="38" customFormat="1">
      <c r="A30" s="48"/>
      <c r="B30" s="72"/>
      <c r="C30" s="72"/>
      <c r="D30" s="77"/>
      <c r="E30" s="72"/>
      <c r="F30" s="72"/>
      <c r="G30" s="77"/>
      <c r="H30" s="78"/>
      <c r="I30" s="78"/>
      <c r="J30" s="78"/>
      <c r="K30" s="72"/>
      <c r="L30" s="72"/>
      <c r="M30" s="77"/>
      <c r="N30" s="180"/>
      <c r="O30" s="180"/>
      <c r="P30" s="181"/>
      <c r="Q30" s="72"/>
      <c r="R30" s="72"/>
    </row>
    <row r="32" spans="1:24">
      <c r="Q32" s="63"/>
      <c r="R32" s="63"/>
      <c r="S32" s="63"/>
      <c r="T32" s="63"/>
      <c r="U32" s="63"/>
      <c r="V32" s="63"/>
      <c r="W32" s="63"/>
      <c r="X32" s="63"/>
    </row>
    <row r="33" spans="1:24" ht="12.75" customHeight="1">
      <c r="A33" s="39"/>
      <c r="Q33" s="164"/>
      <c r="R33" s="164"/>
      <c r="S33" s="164"/>
      <c r="T33" s="164"/>
      <c r="U33" s="164"/>
      <c r="V33" s="164"/>
      <c r="W33" s="164"/>
      <c r="X33" s="164"/>
    </row>
    <row r="34" spans="1:24">
      <c r="P34" s="37"/>
      <c r="Q34" s="63"/>
      <c r="R34" s="63"/>
      <c r="S34" s="63"/>
      <c r="T34" s="63"/>
      <c r="U34" s="63"/>
      <c r="V34" s="63"/>
      <c r="W34" s="63"/>
    </row>
    <row r="35" spans="1:24">
      <c r="P35" s="37"/>
      <c r="Q35" s="63"/>
      <c r="R35" s="326"/>
      <c r="S35" s="326"/>
      <c r="T35" s="326"/>
      <c r="U35" s="326"/>
      <c r="V35" s="326"/>
      <c r="W35" s="63"/>
    </row>
    <row r="36" spans="1:24">
      <c r="P36" s="37"/>
      <c r="Q36" s="63"/>
      <c r="R36" s="325"/>
      <c r="S36" s="325"/>
      <c r="T36" s="327"/>
      <c r="U36" s="325"/>
      <c r="V36" s="327"/>
      <c r="W36" s="63"/>
    </row>
    <row r="37" spans="1:24">
      <c r="P37" s="37"/>
      <c r="Q37" s="63"/>
      <c r="R37" s="325"/>
      <c r="S37" s="325"/>
      <c r="T37" s="327"/>
      <c r="U37" s="325"/>
      <c r="V37" s="327"/>
      <c r="W37" s="63"/>
    </row>
    <row r="38" spans="1:24">
      <c r="P38" s="37"/>
      <c r="Q38" s="63"/>
      <c r="R38" s="325"/>
      <c r="S38" s="325"/>
      <c r="T38" s="327"/>
      <c r="U38" s="325"/>
      <c r="V38" s="327"/>
      <c r="W38" s="63"/>
    </row>
    <row r="39" spans="1:24">
      <c r="P39" s="37"/>
      <c r="Q39" s="63"/>
      <c r="R39" s="325"/>
      <c r="S39" s="325"/>
      <c r="T39" s="327"/>
      <c r="U39" s="325"/>
      <c r="V39" s="325"/>
      <c r="W39" s="63"/>
    </row>
    <row r="40" spans="1:24">
      <c r="P40" s="37"/>
      <c r="Q40" s="63"/>
      <c r="R40" s="325"/>
      <c r="S40" s="325"/>
      <c r="T40" s="325"/>
      <c r="U40" s="325"/>
      <c r="V40" s="325"/>
      <c r="W40" s="63"/>
    </row>
    <row r="41" spans="1:24">
      <c r="P41" s="37"/>
      <c r="Q41" s="63"/>
      <c r="R41" s="325"/>
      <c r="S41" s="325"/>
      <c r="T41" s="325"/>
      <c r="U41" s="325"/>
      <c r="V41" s="325"/>
      <c r="W41" s="63"/>
    </row>
    <row r="42" spans="1:24">
      <c r="P42" s="37"/>
      <c r="Q42" s="63"/>
      <c r="R42" s="325"/>
      <c r="S42" s="325"/>
      <c r="T42" s="325"/>
      <c r="U42" s="325"/>
      <c r="V42" s="325"/>
      <c r="W42" s="63"/>
    </row>
    <row r="43" spans="1:24">
      <c r="P43" s="37"/>
      <c r="Q43" s="63"/>
      <c r="R43" s="325"/>
      <c r="S43" s="325"/>
      <c r="T43" s="325"/>
      <c r="U43" s="325"/>
      <c r="V43" s="325"/>
      <c r="W43" s="63"/>
    </row>
    <row r="44" spans="1:24">
      <c r="P44" s="37"/>
      <c r="Q44" s="63"/>
      <c r="R44" s="325"/>
      <c r="S44" s="325"/>
      <c r="T44" s="325"/>
      <c r="U44" s="325"/>
      <c r="V44" s="325"/>
      <c r="W44" s="63"/>
    </row>
    <row r="45" spans="1:24">
      <c r="P45" s="37"/>
      <c r="Q45" s="63"/>
      <c r="R45" s="325"/>
      <c r="S45" s="325"/>
      <c r="T45" s="325"/>
      <c r="U45" s="325"/>
      <c r="V45" s="325"/>
      <c r="W45" s="63"/>
    </row>
    <row r="46" spans="1:24">
      <c r="P46" s="37"/>
      <c r="Q46" s="63"/>
      <c r="R46" s="325"/>
      <c r="S46" s="325"/>
      <c r="T46" s="325"/>
      <c r="U46" s="325"/>
      <c r="V46" s="325"/>
      <c r="W46" s="63"/>
    </row>
    <row r="47" spans="1:24">
      <c r="P47" s="37"/>
      <c r="Q47" s="63"/>
      <c r="R47" s="325"/>
      <c r="S47" s="325"/>
      <c r="T47" s="325"/>
      <c r="U47" s="325"/>
      <c r="V47" s="325"/>
      <c r="W47" s="63"/>
    </row>
    <row r="48" spans="1:24">
      <c r="P48" s="37"/>
      <c r="Q48" s="63"/>
      <c r="R48" s="325"/>
      <c r="S48" s="325"/>
      <c r="T48" s="325"/>
      <c r="U48" s="325"/>
      <c r="V48" s="325"/>
      <c r="W48" s="63"/>
    </row>
    <row r="49" spans="16:23">
      <c r="P49" s="37"/>
      <c r="Q49" s="63"/>
      <c r="R49" s="325"/>
      <c r="S49" s="325"/>
      <c r="T49" s="325"/>
      <c r="U49" s="325"/>
      <c r="V49" s="325"/>
      <c r="W49" s="63"/>
    </row>
    <row r="50" spans="16:23">
      <c r="P50" s="37"/>
      <c r="Q50" s="63"/>
      <c r="R50" s="325"/>
      <c r="S50" s="325"/>
      <c r="T50" s="325"/>
      <c r="U50" s="325"/>
      <c r="V50" s="325"/>
      <c r="W50" s="63"/>
    </row>
    <row r="51" spans="16:23">
      <c r="P51" s="37"/>
      <c r="Q51" s="63"/>
      <c r="R51" s="325"/>
      <c r="S51" s="325"/>
      <c r="T51" s="325"/>
      <c r="U51" s="327"/>
      <c r="V51" s="325"/>
      <c r="W51" s="63"/>
    </row>
    <row r="52" spans="16:23">
      <c r="P52" s="37"/>
      <c r="Q52" s="63"/>
      <c r="R52" s="63"/>
      <c r="S52" s="63"/>
      <c r="T52" s="63"/>
      <c r="U52" s="63"/>
      <c r="V52" s="63"/>
      <c r="W52" s="63"/>
    </row>
    <row r="53" spans="16:23">
      <c r="P53" s="37"/>
    </row>
    <row r="54" spans="16:23">
      <c r="P54" s="37"/>
    </row>
    <row r="55" spans="16:23">
      <c r="P55" s="37"/>
    </row>
    <row r="56" spans="16:23" ht="12.75" customHeight="1">
      <c r="P56" s="37"/>
    </row>
    <row r="57" spans="16:23">
      <c r="P57" s="37"/>
    </row>
    <row r="58" spans="16:23">
      <c r="P58" s="37"/>
    </row>
    <row r="59" spans="16:23">
      <c r="P59" s="37"/>
    </row>
    <row r="60" spans="16:23">
      <c r="P60" s="37"/>
    </row>
    <row r="61" spans="16:23">
      <c r="P61" s="37"/>
    </row>
  </sheetData>
  <mergeCells count="8">
    <mergeCell ref="A2:S3"/>
    <mergeCell ref="A5:V7"/>
    <mergeCell ref="N9:P9"/>
    <mergeCell ref="B9:D9"/>
    <mergeCell ref="K9:M9"/>
    <mergeCell ref="A9:A10"/>
    <mergeCell ref="H9:J9"/>
    <mergeCell ref="E9:G9"/>
  </mergeCells>
  <phoneticPr fontId="0" type="noConversion"/>
  <pageMargins left="0.75" right="0.75" top="1" bottom="1" header="0.5" footer="0.5"/>
  <pageSetup scale="39" orientation="portrait" r:id="rId1"/>
  <headerFooter alignWithMargins="0">
    <oddFooter>&amp;C&amp;14B-&amp;P-4</oddFooter>
  </headerFooter>
  <ignoredErrors>
    <ignoredError sqref="D27:Q29"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W39"/>
  <sheetViews>
    <sheetView workbookViewId="0">
      <selection activeCell="B21" sqref="B21"/>
    </sheetView>
  </sheetViews>
  <sheetFormatPr defaultRowHeight="12.75"/>
  <cols>
    <col min="1" max="1" width="6.28515625" customWidth="1"/>
    <col min="2" max="2" width="84.42578125" customWidth="1"/>
    <col min="3" max="3" width="7.42578125" style="45" bestFit="1" customWidth="1"/>
  </cols>
  <sheetData>
    <row r="1" spans="1:4" ht="18">
      <c r="A1" s="12" t="s">
        <v>55</v>
      </c>
    </row>
    <row r="2" spans="1:4" ht="15">
      <c r="A2" s="42" t="s">
        <v>26</v>
      </c>
    </row>
    <row r="4" spans="1:4" ht="15">
      <c r="A4" s="75" t="s">
        <v>4</v>
      </c>
      <c r="B4" s="43"/>
      <c r="C4" s="46"/>
    </row>
    <row r="5" spans="1:4">
      <c r="B5" s="195" t="str">
        <f>+'(1) VINs tested'!A2</f>
        <v>51.366 (a)(1) The number of vehicles tested by model year and vehicle type</v>
      </c>
    </row>
    <row r="6" spans="1:4" ht="15">
      <c r="A6" s="75" t="s">
        <v>27</v>
      </c>
      <c r="B6" s="43"/>
    </row>
    <row r="7" spans="1:4" ht="25.5">
      <c r="B7" s="195" t="s">
        <v>24</v>
      </c>
      <c r="D7" s="178"/>
    </row>
    <row r="8" spans="1:4" ht="15">
      <c r="A8" s="75" t="s">
        <v>40</v>
      </c>
      <c r="B8" s="43"/>
    </row>
    <row r="9" spans="1:4">
      <c r="B9" s="44" t="str">
        <f>+'(2)(i) OBD'!A2</f>
        <v xml:space="preserve">51.366 (a)(2)(i) Initial OBD Tests Failing by model year and vehicle type </v>
      </c>
    </row>
    <row r="10" spans="1:4" ht="15">
      <c r="A10" s="75" t="s">
        <v>41</v>
      </c>
      <c r="B10" s="44"/>
    </row>
    <row r="11" spans="1:4">
      <c r="B11" s="76" t="s">
        <v>39</v>
      </c>
    </row>
    <row r="12" spans="1:4" ht="15">
      <c r="A12" s="75" t="s">
        <v>42</v>
      </c>
      <c r="B12" s="43"/>
    </row>
    <row r="13" spans="1:4">
      <c r="B13" s="44" t="str">
        <f>'(2)(ii) OBD'!A2</f>
        <v xml:space="preserve">51.366 (a)(2)(ii) OBD 1st Retests Failing by model year and vehicle type </v>
      </c>
    </row>
    <row r="14" spans="1:4">
      <c r="B14" s="44" t="str">
        <f>'(2)(iii) OBD'!A2</f>
        <v xml:space="preserve">51.366 (a)(2)(iii) OBD 1st Retests Passing by model year and vehicle type </v>
      </c>
    </row>
    <row r="15" spans="1:4" ht="15">
      <c r="A15" s="75" t="s">
        <v>43</v>
      </c>
      <c r="B15" s="43"/>
    </row>
    <row r="16" spans="1:4">
      <c r="B16" s="44" t="str">
        <f>'(2)(iv) OBD'!A2</f>
        <v xml:space="preserve">51.366 (a)(2)(iv) OBD 2nd and Subsequent Retests Passing by model year and vehicle type </v>
      </c>
    </row>
    <row r="17" spans="1:23" ht="15">
      <c r="A17" s="75" t="s">
        <v>28</v>
      </c>
      <c r="B17" s="49"/>
      <c r="C17" s="74"/>
      <c r="D17" s="49"/>
      <c r="E17" s="49"/>
      <c r="F17" s="49"/>
      <c r="G17" s="49"/>
      <c r="H17" s="49"/>
      <c r="I17" s="49"/>
    </row>
    <row r="18" spans="1:23">
      <c r="B18" s="195" t="str">
        <f>'(2)(v) Waivers'!A2</f>
        <v xml:space="preserve">51.366 (a)(2)(v) Initial Failing Emissions Tests Receiving a Waiver by model year and vehicle type </v>
      </c>
      <c r="D18" s="178"/>
    </row>
    <row r="19" spans="1:23">
      <c r="B19" s="44" t="str">
        <f>'(2)(vi) No Outcome'!A2</f>
        <v>51.366 (a)(2)(vi) Vehicles with no known final outcome (regardless of reason)</v>
      </c>
    </row>
    <row r="20" spans="1:23" ht="15">
      <c r="A20" s="75" t="s">
        <v>71</v>
      </c>
      <c r="B20" s="43"/>
    </row>
    <row r="21" spans="1:23">
      <c r="B21" s="44" t="str">
        <f>'(2)(xi) Pass OBD'!A2</f>
        <v xml:space="preserve">51.366 (a)(2)(xi) Passing OBD Tests by model year and vehicle type </v>
      </c>
    </row>
    <row r="22" spans="1:23">
      <c r="B22" s="44" t="str">
        <f>'(2)(xii) Fail OBD'!A2</f>
        <v xml:space="preserve">51.366 (a)(2)(xii) Failing OBD Tests by model year and vehicle type </v>
      </c>
    </row>
    <row r="23" spans="1:23" ht="25.5">
      <c r="B23" s="44" t="str">
        <f>'(2)(xix) MIL on no DTCs'!A2</f>
        <v xml:space="preserve">51.366 (a)(2)(xix) OBD tests where the MIL is commanded on and no codes (DTCs) are stored by model year and vehicle type </v>
      </c>
    </row>
    <row r="24" spans="1:23" ht="25.5">
      <c r="B24" s="44" t="str">
        <f>'(2)(xx) MIL off w  DTCs'!A2</f>
        <v xml:space="preserve">51.366 (a)(2)(xx) OBD tests where the MIL is NOT commanded on but codes (DTCs) are stored by model year and vehicle type </v>
      </c>
    </row>
    <row r="25" spans="1:23" ht="25.5">
      <c r="B25" s="44" t="str">
        <f>'(2)(xxi) MIL on w DTCs '!A2</f>
        <v>51.366 (a)(2)(xxi) OBD tests where the MIL is commanded and codes (DTCs) are stored by model year and vehicle type.</v>
      </c>
    </row>
    <row r="26" spans="1:23" ht="25.5">
      <c r="B26" s="44" t="str">
        <f>'(2)(xxii) MIL off no DTCs '!A2</f>
        <v xml:space="preserve">51.366 (a)(2)(xxii) OBD tests where the MIL is not commanded on and no codes (DTCs) are stored by model year and vehicle type </v>
      </c>
    </row>
    <row r="27" spans="1:23">
      <c r="B27" s="332" t="s">
        <v>80</v>
      </c>
      <c r="C27" s="333"/>
      <c r="D27" s="36"/>
      <c r="E27" s="36"/>
      <c r="F27" s="36"/>
      <c r="G27" s="36"/>
      <c r="H27" s="36"/>
      <c r="I27" s="36"/>
      <c r="J27" s="36"/>
      <c r="K27" s="36"/>
      <c r="L27" s="36"/>
    </row>
    <row r="28" spans="1:23">
      <c r="B28" s="332"/>
      <c r="C28" s="333"/>
      <c r="D28" s="36"/>
      <c r="E28" s="36"/>
      <c r="F28" s="36"/>
      <c r="G28" s="36"/>
      <c r="H28" s="36"/>
      <c r="I28" s="36"/>
      <c r="J28" s="36"/>
      <c r="K28" s="36"/>
      <c r="L28" s="36"/>
    </row>
    <row r="29" spans="1:23">
      <c r="B29" s="332" t="s">
        <v>85</v>
      </c>
      <c r="C29" s="333"/>
      <c r="D29" s="36"/>
      <c r="E29" s="36"/>
      <c r="F29" s="36"/>
      <c r="G29" s="36"/>
      <c r="H29" s="36"/>
      <c r="I29" s="36"/>
      <c r="J29" s="36"/>
      <c r="K29" s="36"/>
      <c r="L29" s="36"/>
      <c r="M29" s="36"/>
      <c r="N29" s="36"/>
      <c r="O29" s="36"/>
      <c r="P29" s="36"/>
      <c r="Q29" s="36"/>
      <c r="R29" s="36"/>
      <c r="S29" s="36"/>
      <c r="T29" s="36"/>
      <c r="U29" s="36"/>
      <c r="V29" s="36"/>
      <c r="W29" s="36"/>
    </row>
    <row r="30" spans="1:23">
      <c r="B30" s="332"/>
      <c r="C30" s="333"/>
      <c r="D30" s="36"/>
      <c r="E30" s="36"/>
      <c r="F30" s="36"/>
      <c r="G30" s="36"/>
      <c r="H30" s="36"/>
      <c r="I30" s="36"/>
      <c r="J30" s="36"/>
      <c r="K30" s="36"/>
      <c r="L30" s="36"/>
      <c r="M30" s="36"/>
      <c r="N30" s="36"/>
      <c r="O30" s="36"/>
      <c r="P30" s="36"/>
      <c r="Q30" s="36"/>
      <c r="R30" s="36"/>
      <c r="S30" s="36"/>
      <c r="T30" s="36"/>
      <c r="U30" s="36"/>
      <c r="V30" s="36"/>
      <c r="W30" s="36"/>
    </row>
    <row r="31" spans="1:23" s="2" customFormat="1">
      <c r="B31" s="104" t="s">
        <v>51</v>
      </c>
      <c r="C31" s="105"/>
      <c r="D31" s="196"/>
    </row>
    <row r="32" spans="1:23">
      <c r="B32" s="71"/>
    </row>
    <row r="39" spans="2:2">
      <c r="B39" t="s">
        <v>22</v>
      </c>
    </row>
  </sheetData>
  <mergeCells count="4">
    <mergeCell ref="B27:B28"/>
    <mergeCell ref="C27:C28"/>
    <mergeCell ref="B29:B30"/>
    <mergeCell ref="C29:C30"/>
  </mergeCells>
  <phoneticPr fontId="0" type="noConversion"/>
  <hyperlinks>
    <hyperlink ref="B5" location="'(1) VINs tested'!Print_Area" display="'(1) VINs tested'!Print_Area" xr:uid="{00000000-0004-0000-0100-000000000000}"/>
    <hyperlink ref="B7" location="'(1) Total Tests'!Print_Area" display="51.366 (a)(1) The number of total emissions tests (initial and retest) performed by model year and vehicle type" xr:uid="{00000000-0004-0000-0100-000001000000}"/>
    <hyperlink ref="B9" location="'(2)(i) OBD'!Print_Area" display="'(2)(i) OBD'!Print_Area" xr:uid="{00000000-0004-0000-0100-000002000000}"/>
    <hyperlink ref="B13" location="'(2)(ii) OBD'!Print_Area" display="'(2)(ii) OBD'!Print_Area" xr:uid="{00000000-0004-0000-0100-000003000000}"/>
    <hyperlink ref="B14" location="'(2)(iii) OBD'!Print_Area" display="'(2)(iii) OBD'!Print_Area" xr:uid="{00000000-0004-0000-0100-000004000000}"/>
    <hyperlink ref="B16" location="'(2)(iv) OBD'!Print_Area" display="'(2)(iv) OBD'!Print_Area" xr:uid="{00000000-0004-0000-0100-000005000000}"/>
    <hyperlink ref="B18" location="'(2)(v) Waivers'!Print_Area" display="'(2)(v) Waivers'!Print_Area" xr:uid="{00000000-0004-0000-0100-000006000000}"/>
    <hyperlink ref="B19" location="'(2)(vi) No Outcome'!Print_Area" display="'(2)(vi) No Outcome'!Print_Area" xr:uid="{00000000-0004-0000-0100-000007000000}"/>
    <hyperlink ref="B21" location="'(2)(xi) Pass OBD'!Print_Area" display="'(2)(xi) Pass OBD'!Print_Area" xr:uid="{00000000-0004-0000-0100-000008000000}"/>
    <hyperlink ref="B22" location="'(2)(xii) Fail OBD'!Print_Area" display="'(2)(xii) Fail OBD'!Print_Area" xr:uid="{00000000-0004-0000-0100-000009000000}"/>
    <hyperlink ref="B23" location="'(2)(xix) MIL on no DTCs'!Print_Area" display="'(2)(xix) MIL on no DTCs'!Print_Area" xr:uid="{00000000-0004-0000-0100-00000A000000}"/>
    <hyperlink ref="B24" location="'(2)(xx) MIL off w  DTCs'!Print_Area" display="'(2)(xx) MIL off w  DTCs'!Print_Area" xr:uid="{00000000-0004-0000-0100-00000B000000}"/>
    <hyperlink ref="B25" location="'(2)(xxi) MIL on w DTCs '!Print_Area" display="'(2)(xxi) MIL on w DTCs '!Print_Area" xr:uid="{00000000-0004-0000-0100-00000C000000}"/>
    <hyperlink ref="B26" location="'(2)(xxii) MIL off no DTCs '!Print_Area" display="'(2)(xxii) MIL off no DTCs '!Print_Area" xr:uid="{00000000-0004-0000-0100-00000D000000}"/>
    <hyperlink ref="B11" location="'(2)(i) Opacity'!A1" display="51.366 (a)(2)(v) Initial Diesel Tests Failing by Model Year " xr:uid="{00000000-0004-0000-0100-00000E000000}"/>
    <hyperlink ref="B27:B28" location="'(2)(xxiii) Not Ready Failures'!A1" display="51.366 (a)(2)(xxiii) Readiness status indicates that the evaluation is not complete for any module supported by on-board diagnostic systems.   Fail OBD test for Not Ready condition." xr:uid="{00000000-0004-0000-0100-00000F000000}"/>
    <hyperlink ref="B29:B30" location="'(2)(xxiii) Not Ready Turnaways'!A1" display="51.366 (a)(2)(xxiii) Readiness status indicates that the evaluation is not complete for any module supported by on-board diagnostic systems.   Turned away from OBD retest for Not Ready." xr:uid="{00000000-0004-0000-0100-000010000000}"/>
    <hyperlink ref="B31" location="'Alternative OBD Tests'!A1" display="Alternative OBD Tests" xr:uid="{00000000-0004-0000-0100-000011000000}"/>
  </hyperlinks>
  <pageMargins left="0.75" right="0.75" top="1" bottom="1" header="0.5" footer="0.5"/>
  <pageSetup scale="92"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pageSetUpPr fitToPage="1"/>
  </sheetPr>
  <dimension ref="A1:X156"/>
  <sheetViews>
    <sheetView zoomScaleNormal="100" workbookViewId="0"/>
  </sheetViews>
  <sheetFormatPr defaultColWidth="7.5703125" defaultRowHeight="12.75"/>
  <cols>
    <col min="1" max="1" width="10.28515625" style="117" customWidth="1"/>
    <col min="2" max="2" width="9.42578125" style="165" customWidth="1"/>
    <col min="3" max="3" width="10.5703125" style="165" customWidth="1"/>
    <col min="4" max="4" width="10.7109375" style="165" customWidth="1"/>
    <col min="5" max="5" width="9.42578125" style="165" customWidth="1"/>
    <col min="6" max="6" width="10.7109375" style="165" customWidth="1"/>
    <col min="7" max="7" width="11" style="165" customWidth="1"/>
    <col min="8" max="8" width="9.42578125" style="165" customWidth="1"/>
    <col min="9" max="10" width="10.5703125" style="165" customWidth="1"/>
    <col min="11" max="11" width="9.42578125" style="165" customWidth="1"/>
    <col min="12" max="13" width="10.85546875" style="165" customWidth="1"/>
    <col min="14" max="14" width="9.42578125" style="165" customWidth="1"/>
    <col min="15" max="15" width="10.42578125" style="165" customWidth="1"/>
    <col min="16" max="16" width="10.5703125" style="165" customWidth="1"/>
    <col min="17" max="17" width="9.42578125" style="117" customWidth="1"/>
    <col min="18" max="18" width="11.140625" style="117" customWidth="1"/>
    <col min="19" max="19" width="10.85546875" style="117" customWidth="1"/>
    <col min="20" max="20" width="9.42578125" style="117" customWidth="1"/>
    <col min="21" max="21" width="10.140625" style="117" customWidth="1"/>
    <col min="22" max="22" width="10.85546875" style="117" customWidth="1"/>
    <col min="23" max="16384" width="7.5703125" style="117"/>
  </cols>
  <sheetData>
    <row r="1" spans="1:23" ht="26.25">
      <c r="A1" s="53" t="s">
        <v>103</v>
      </c>
    </row>
    <row r="2" spans="1:23" ht="18" customHeight="1">
      <c r="A2" s="397" t="s">
        <v>92</v>
      </c>
      <c r="B2" s="397"/>
      <c r="C2" s="397"/>
      <c r="D2" s="397"/>
      <c r="E2" s="397"/>
      <c r="F2" s="397"/>
      <c r="G2" s="397"/>
      <c r="H2" s="397"/>
      <c r="I2" s="397"/>
      <c r="J2" s="397"/>
      <c r="K2" s="397"/>
      <c r="L2" s="397"/>
      <c r="M2" s="397"/>
      <c r="N2" s="397"/>
      <c r="O2" s="397"/>
      <c r="P2" s="397"/>
      <c r="Q2" s="397"/>
      <c r="R2" s="397"/>
      <c r="S2" s="397"/>
      <c r="T2" s="397"/>
      <c r="U2" s="397"/>
      <c r="V2" s="397"/>
    </row>
    <row r="3" spans="1:23" ht="18" customHeight="1">
      <c r="A3" s="397"/>
      <c r="B3" s="397"/>
      <c r="C3" s="397"/>
      <c r="D3" s="397"/>
      <c r="E3" s="397"/>
      <c r="F3" s="397"/>
      <c r="G3" s="397"/>
      <c r="H3" s="397"/>
      <c r="I3" s="397"/>
      <c r="J3" s="397"/>
      <c r="K3" s="397"/>
      <c r="L3" s="397"/>
      <c r="M3" s="397"/>
      <c r="N3" s="397"/>
      <c r="O3" s="397"/>
      <c r="P3" s="397"/>
      <c r="Q3" s="397"/>
      <c r="R3" s="397"/>
      <c r="S3" s="397"/>
      <c r="T3" s="397"/>
      <c r="U3" s="397"/>
      <c r="V3" s="397"/>
    </row>
    <row r="4" spans="1:23" ht="14.25">
      <c r="A4" s="11"/>
      <c r="B4" s="10"/>
      <c r="C4" s="10"/>
      <c r="D4" s="10"/>
      <c r="E4" s="10"/>
      <c r="F4" s="10"/>
      <c r="G4" s="10"/>
      <c r="H4" s="10"/>
      <c r="I4" s="10"/>
      <c r="J4" s="10"/>
      <c r="K4" s="10"/>
      <c r="L4" s="10"/>
      <c r="M4" s="10"/>
      <c r="N4" s="10"/>
      <c r="O4" s="10"/>
      <c r="P4" s="10"/>
    </row>
    <row r="5" spans="1:23">
      <c r="A5" s="378" t="s">
        <v>88</v>
      </c>
      <c r="B5" s="378"/>
      <c r="C5" s="378"/>
      <c r="D5" s="378"/>
      <c r="E5" s="378"/>
      <c r="F5" s="378"/>
      <c r="G5" s="378"/>
      <c r="H5" s="378"/>
      <c r="I5" s="378"/>
      <c r="J5" s="378"/>
      <c r="K5" s="378"/>
      <c r="L5" s="378"/>
      <c r="M5" s="378"/>
      <c r="N5" s="378"/>
      <c r="O5" s="378"/>
      <c r="P5" s="378"/>
      <c r="Q5" s="378"/>
      <c r="R5" s="378"/>
      <c r="S5" s="378"/>
      <c r="T5" s="378"/>
      <c r="U5" s="378"/>
      <c r="V5" s="378"/>
    </row>
    <row r="6" spans="1:23">
      <c r="A6" s="378"/>
      <c r="B6" s="378"/>
      <c r="C6" s="378"/>
      <c r="D6" s="378"/>
      <c r="E6" s="378"/>
      <c r="F6" s="378"/>
      <c r="G6" s="378"/>
      <c r="H6" s="378"/>
      <c r="I6" s="378"/>
      <c r="J6" s="378"/>
      <c r="K6" s="378"/>
      <c r="L6" s="378"/>
      <c r="M6" s="378"/>
      <c r="N6" s="378"/>
      <c r="O6" s="378"/>
      <c r="P6" s="378"/>
      <c r="Q6" s="378"/>
      <c r="R6" s="378"/>
      <c r="S6" s="378"/>
      <c r="T6" s="378"/>
      <c r="U6" s="378"/>
      <c r="V6" s="378"/>
    </row>
    <row r="7" spans="1:23" ht="18" customHeight="1">
      <c r="A7" s="378"/>
      <c r="B7" s="378"/>
      <c r="C7" s="378"/>
      <c r="D7" s="378"/>
      <c r="E7" s="378"/>
      <c r="F7" s="378"/>
      <c r="G7" s="378"/>
      <c r="H7" s="378"/>
      <c r="I7" s="378"/>
      <c r="J7" s="378"/>
      <c r="K7" s="378"/>
      <c r="L7" s="378"/>
      <c r="M7" s="378"/>
      <c r="N7" s="378"/>
      <c r="O7" s="378"/>
      <c r="P7" s="378"/>
      <c r="Q7" s="378"/>
      <c r="R7" s="378"/>
      <c r="S7" s="378"/>
      <c r="T7" s="378"/>
      <c r="U7" s="378"/>
      <c r="V7" s="378"/>
    </row>
    <row r="8" spans="1:23" ht="15" thickBot="1">
      <c r="A8" s="1"/>
      <c r="B8" s="10"/>
      <c r="C8" s="10"/>
      <c r="D8" s="10"/>
      <c r="E8" s="10"/>
      <c r="F8" s="10"/>
      <c r="G8" s="10"/>
      <c r="H8" s="10"/>
      <c r="I8" s="10"/>
      <c r="J8" s="10"/>
      <c r="K8" s="10"/>
      <c r="L8" s="10"/>
      <c r="M8" s="10"/>
      <c r="N8" s="10"/>
      <c r="O8" s="10"/>
      <c r="P8" s="10"/>
    </row>
    <row r="9" spans="1:23" ht="13.5" customHeight="1">
      <c r="A9" s="379" t="s">
        <v>6</v>
      </c>
      <c r="B9" s="387" t="s">
        <v>10</v>
      </c>
      <c r="C9" s="362"/>
      <c r="D9" s="363"/>
      <c r="E9" s="387" t="s">
        <v>32</v>
      </c>
      <c r="F9" s="362"/>
      <c r="G9" s="363"/>
      <c r="H9" s="387" t="s">
        <v>29</v>
      </c>
      <c r="I9" s="362"/>
      <c r="J9" s="363"/>
      <c r="K9" s="387" t="s">
        <v>33</v>
      </c>
      <c r="L9" s="362"/>
      <c r="M9" s="363"/>
      <c r="N9" s="387" t="s">
        <v>5</v>
      </c>
      <c r="O9" s="362"/>
      <c r="P9" s="363"/>
    </row>
    <row r="10" spans="1:23" ht="42.75" customHeight="1" thickBot="1">
      <c r="A10" s="396"/>
      <c r="B10" s="59" t="s">
        <v>35</v>
      </c>
      <c r="C10" s="60" t="s">
        <v>53</v>
      </c>
      <c r="D10" s="61" t="s">
        <v>58</v>
      </c>
      <c r="E10" s="59" t="s">
        <v>35</v>
      </c>
      <c r="F10" s="60" t="s">
        <v>53</v>
      </c>
      <c r="G10" s="61" t="s">
        <v>58</v>
      </c>
      <c r="H10" s="59" t="s">
        <v>35</v>
      </c>
      <c r="I10" s="60" t="s">
        <v>53</v>
      </c>
      <c r="J10" s="61" t="s">
        <v>58</v>
      </c>
      <c r="K10" s="59" t="s">
        <v>35</v>
      </c>
      <c r="L10" s="60" t="s">
        <v>53</v>
      </c>
      <c r="M10" s="61" t="s">
        <v>58</v>
      </c>
      <c r="N10" s="27" t="s">
        <v>35</v>
      </c>
      <c r="O10" s="28" t="s">
        <v>53</v>
      </c>
      <c r="P10" s="29" t="s">
        <v>58</v>
      </c>
    </row>
    <row r="11" spans="1:23" s="169" customFormat="1">
      <c r="A11" s="166">
        <v>2004</v>
      </c>
      <c r="B11" s="167">
        <v>3253</v>
      </c>
      <c r="C11" s="168">
        <v>21489</v>
      </c>
      <c r="D11" s="121">
        <f t="shared" ref="D11:D22" si="0">IF(C11=0, "NA", B11/C11)</f>
        <v>0.15137977569919495</v>
      </c>
      <c r="E11" s="167"/>
      <c r="F11" s="168"/>
      <c r="G11" s="121"/>
      <c r="H11" s="167">
        <v>1</v>
      </c>
      <c r="I11" s="168">
        <v>15</v>
      </c>
      <c r="J11" s="121">
        <f t="shared" ref="J11:J22" si="1">IF(I11=0, "NA", H11/I11)</f>
        <v>6.6666666666666666E-2</v>
      </c>
      <c r="K11" s="167"/>
      <c r="L11" s="168"/>
      <c r="M11" s="121"/>
      <c r="N11" s="167">
        <f>SUM(K11,H11,E11,B11)</f>
        <v>3254</v>
      </c>
      <c r="O11" s="168">
        <f>SUM(L11,I11,F11,C11)</f>
        <v>21504</v>
      </c>
      <c r="P11" s="121">
        <f t="shared" ref="P11:P22" si="2">IF(O11=0, "NA", N11/O11)</f>
        <v>0.15132068452380953</v>
      </c>
    </row>
    <row r="12" spans="1:23" s="169" customFormat="1">
      <c r="A12" s="166">
        <v>2005</v>
      </c>
      <c r="B12" s="170">
        <v>3139</v>
      </c>
      <c r="C12" s="171">
        <v>21996</v>
      </c>
      <c r="D12" s="120">
        <f t="shared" si="0"/>
        <v>0.14270776504819058</v>
      </c>
      <c r="E12" s="170"/>
      <c r="F12" s="171"/>
      <c r="G12" s="120"/>
      <c r="H12" s="170">
        <v>0</v>
      </c>
      <c r="I12" s="171">
        <v>23</v>
      </c>
      <c r="J12" s="120">
        <f t="shared" si="1"/>
        <v>0</v>
      </c>
      <c r="K12" s="170"/>
      <c r="L12" s="171"/>
      <c r="M12" s="120"/>
      <c r="N12" s="170">
        <f t="shared" ref="N12:O26" si="3">SUM(K12,H12,E12,B12)</f>
        <v>3139</v>
      </c>
      <c r="O12" s="171">
        <f t="shared" si="3"/>
        <v>22019</v>
      </c>
      <c r="P12" s="120">
        <f t="shared" si="2"/>
        <v>0.14255869930514556</v>
      </c>
    </row>
    <row r="13" spans="1:23" s="169" customFormat="1">
      <c r="A13" s="166">
        <v>2006</v>
      </c>
      <c r="B13" s="170">
        <v>2605</v>
      </c>
      <c r="C13" s="171">
        <v>19750</v>
      </c>
      <c r="D13" s="120">
        <f t="shared" si="0"/>
        <v>0.13189873417721518</v>
      </c>
      <c r="E13" s="170"/>
      <c r="F13" s="171"/>
      <c r="G13" s="120"/>
      <c r="H13" s="170">
        <v>1</v>
      </c>
      <c r="I13" s="171">
        <v>17</v>
      </c>
      <c r="J13" s="120">
        <f t="shared" si="1"/>
        <v>5.8823529411764705E-2</v>
      </c>
      <c r="K13" s="170"/>
      <c r="L13" s="171"/>
      <c r="M13" s="120"/>
      <c r="N13" s="170">
        <f t="shared" si="3"/>
        <v>2606</v>
      </c>
      <c r="O13" s="171">
        <f t="shared" si="3"/>
        <v>19767</v>
      </c>
      <c r="P13" s="120">
        <f t="shared" si="2"/>
        <v>0.13183588809632216</v>
      </c>
      <c r="S13" s="169" t="s">
        <v>106</v>
      </c>
    </row>
    <row r="14" spans="1:23" s="169" customFormat="1">
      <c r="A14" s="166">
        <v>2007</v>
      </c>
      <c r="B14" s="170">
        <v>2020</v>
      </c>
      <c r="C14" s="171">
        <v>17428</v>
      </c>
      <c r="D14" s="120">
        <f t="shared" si="0"/>
        <v>0.1159054395226073</v>
      </c>
      <c r="E14" s="170"/>
      <c r="F14" s="171"/>
      <c r="G14" s="120"/>
      <c r="H14" s="170">
        <v>2</v>
      </c>
      <c r="I14" s="171">
        <v>17</v>
      </c>
      <c r="J14" s="120">
        <f t="shared" si="1"/>
        <v>0.11764705882352941</v>
      </c>
      <c r="K14" s="170">
        <v>14</v>
      </c>
      <c r="L14" s="171">
        <v>223</v>
      </c>
      <c r="M14" s="120">
        <f t="shared" ref="M14:M22" si="4">IF(L14=0, "NA", K14/L14)</f>
        <v>6.2780269058295965E-2</v>
      </c>
      <c r="N14" s="170">
        <f t="shared" si="3"/>
        <v>2036</v>
      </c>
      <c r="O14" s="171">
        <f t="shared" si="3"/>
        <v>17668</v>
      </c>
      <c r="P14" s="120">
        <f t="shared" si="2"/>
        <v>0.11523658591804392</v>
      </c>
      <c r="S14" s="303" t="s">
        <v>100</v>
      </c>
      <c r="T14" s="303" t="s">
        <v>10</v>
      </c>
      <c r="U14" s="303" t="s">
        <v>32</v>
      </c>
      <c r="V14" s="303" t="s">
        <v>29</v>
      </c>
      <c r="W14" s="303" t="s">
        <v>33</v>
      </c>
    </row>
    <row r="15" spans="1:23" s="169" customFormat="1">
      <c r="A15" s="166">
        <v>2008</v>
      </c>
      <c r="B15" s="170">
        <v>1876</v>
      </c>
      <c r="C15" s="171">
        <v>15632</v>
      </c>
      <c r="D15" s="120">
        <f t="shared" si="0"/>
        <v>0.12001023541453429</v>
      </c>
      <c r="E15" s="170">
        <v>126</v>
      </c>
      <c r="F15" s="171">
        <v>1156</v>
      </c>
      <c r="G15" s="120">
        <f t="shared" ref="G15:G26" si="5">IF(F15=0, "NA", E15/F15)</f>
        <v>0.10899653979238755</v>
      </c>
      <c r="H15" s="170">
        <v>3</v>
      </c>
      <c r="I15" s="171">
        <v>8</v>
      </c>
      <c r="J15" s="120">
        <f t="shared" si="1"/>
        <v>0.375</v>
      </c>
      <c r="K15" s="170">
        <v>77</v>
      </c>
      <c r="L15" s="171">
        <v>338</v>
      </c>
      <c r="M15" s="120">
        <f t="shared" si="4"/>
        <v>0.22781065088757396</v>
      </c>
      <c r="N15" s="170">
        <f t="shared" si="3"/>
        <v>2082</v>
      </c>
      <c r="O15" s="171">
        <f t="shared" si="3"/>
        <v>17134</v>
      </c>
      <c r="P15" s="120">
        <f t="shared" si="2"/>
        <v>0.12151278160382864</v>
      </c>
      <c r="S15" s="304">
        <v>2004</v>
      </c>
      <c r="T15" s="304">
        <v>21489</v>
      </c>
      <c r="U15" s="305"/>
      <c r="V15" s="304">
        <v>15</v>
      </c>
      <c r="W15" s="305"/>
    </row>
    <row r="16" spans="1:23" s="169" customFormat="1">
      <c r="A16" s="166">
        <v>2009</v>
      </c>
      <c r="B16" s="170">
        <v>1369</v>
      </c>
      <c r="C16" s="171">
        <v>10899</v>
      </c>
      <c r="D16" s="120">
        <f t="shared" si="0"/>
        <v>0.12560785393155335</v>
      </c>
      <c r="E16" s="170">
        <v>151</v>
      </c>
      <c r="F16" s="171">
        <v>885</v>
      </c>
      <c r="G16" s="120">
        <f t="shared" si="5"/>
        <v>0.17062146892655367</v>
      </c>
      <c r="H16" s="170">
        <v>11</v>
      </c>
      <c r="I16" s="171">
        <v>51</v>
      </c>
      <c r="J16" s="120">
        <f t="shared" si="1"/>
        <v>0.21568627450980393</v>
      </c>
      <c r="K16" s="170">
        <v>10</v>
      </c>
      <c r="L16" s="171">
        <v>112</v>
      </c>
      <c r="M16" s="120">
        <f t="shared" si="4"/>
        <v>8.9285714285714288E-2</v>
      </c>
      <c r="N16" s="170">
        <f t="shared" si="3"/>
        <v>1541</v>
      </c>
      <c r="O16" s="171">
        <f t="shared" si="3"/>
        <v>11947</v>
      </c>
      <c r="P16" s="120">
        <f t="shared" si="2"/>
        <v>0.12898635640746631</v>
      </c>
      <c r="S16" s="304">
        <v>2005</v>
      </c>
      <c r="T16" s="304">
        <v>21996</v>
      </c>
      <c r="U16" s="305"/>
      <c r="V16" s="304">
        <v>23</v>
      </c>
      <c r="W16" s="305"/>
    </row>
    <row r="17" spans="1:24" s="169" customFormat="1">
      <c r="A17" s="166">
        <v>2010</v>
      </c>
      <c r="B17" s="170">
        <v>1247</v>
      </c>
      <c r="C17" s="171">
        <v>11003</v>
      </c>
      <c r="D17" s="120">
        <f t="shared" si="0"/>
        <v>0.11333272743797146</v>
      </c>
      <c r="E17" s="170">
        <v>95</v>
      </c>
      <c r="F17" s="171">
        <v>695</v>
      </c>
      <c r="G17" s="120">
        <f t="shared" si="5"/>
        <v>0.1366906474820144</v>
      </c>
      <c r="H17" s="170">
        <v>44</v>
      </c>
      <c r="I17" s="171">
        <v>105</v>
      </c>
      <c r="J17" s="120">
        <f t="shared" si="1"/>
        <v>0.41904761904761906</v>
      </c>
      <c r="K17" s="170">
        <v>34</v>
      </c>
      <c r="L17" s="171">
        <v>120</v>
      </c>
      <c r="M17" s="120">
        <f t="shared" si="4"/>
        <v>0.28333333333333333</v>
      </c>
      <c r="N17" s="170">
        <f t="shared" si="3"/>
        <v>1420</v>
      </c>
      <c r="O17" s="171">
        <f t="shared" si="3"/>
        <v>11923</v>
      </c>
      <c r="P17" s="120">
        <f t="shared" si="2"/>
        <v>0.11909754256479074</v>
      </c>
      <c r="S17" s="304">
        <v>2006</v>
      </c>
      <c r="T17" s="304">
        <v>19750</v>
      </c>
      <c r="U17" s="305"/>
      <c r="V17" s="304">
        <v>17</v>
      </c>
      <c r="W17" s="305"/>
    </row>
    <row r="18" spans="1:24" s="169" customFormat="1">
      <c r="A18" s="166">
        <v>2011</v>
      </c>
      <c r="B18" s="170">
        <v>1120</v>
      </c>
      <c r="C18" s="171">
        <v>10520</v>
      </c>
      <c r="D18" s="120">
        <f t="shared" si="0"/>
        <v>0.10646387832699619</v>
      </c>
      <c r="E18" s="170">
        <v>160</v>
      </c>
      <c r="F18" s="171">
        <v>1010</v>
      </c>
      <c r="G18" s="120">
        <f t="shared" si="5"/>
        <v>0.15841584158415842</v>
      </c>
      <c r="H18" s="170">
        <v>50</v>
      </c>
      <c r="I18" s="171">
        <v>187</v>
      </c>
      <c r="J18" s="120">
        <f t="shared" si="1"/>
        <v>0.26737967914438504</v>
      </c>
      <c r="K18" s="170">
        <v>165</v>
      </c>
      <c r="L18" s="171">
        <v>651</v>
      </c>
      <c r="M18" s="120">
        <f t="shared" si="4"/>
        <v>0.25345622119815669</v>
      </c>
      <c r="N18" s="170">
        <f t="shared" si="3"/>
        <v>1495</v>
      </c>
      <c r="O18" s="171">
        <f t="shared" si="3"/>
        <v>12368</v>
      </c>
      <c r="P18" s="120">
        <f t="shared" si="2"/>
        <v>0.1208764553686934</v>
      </c>
      <c r="S18" s="304">
        <v>2007</v>
      </c>
      <c r="T18" s="304">
        <v>17428</v>
      </c>
      <c r="U18" s="305"/>
      <c r="V18" s="304">
        <v>17</v>
      </c>
      <c r="W18" s="304">
        <v>223</v>
      </c>
    </row>
    <row r="19" spans="1:24" s="169" customFormat="1">
      <c r="A19" s="166">
        <v>2012</v>
      </c>
      <c r="B19" s="170">
        <v>984</v>
      </c>
      <c r="C19" s="171">
        <v>9654</v>
      </c>
      <c r="D19" s="120">
        <f t="shared" si="0"/>
        <v>0.1019266625233064</v>
      </c>
      <c r="E19" s="170">
        <v>139</v>
      </c>
      <c r="F19" s="171">
        <v>867</v>
      </c>
      <c r="G19" s="120">
        <f t="shared" si="5"/>
        <v>0.16032295271049596</v>
      </c>
      <c r="H19" s="170">
        <v>30</v>
      </c>
      <c r="I19" s="171">
        <v>155</v>
      </c>
      <c r="J19" s="120">
        <f t="shared" si="1"/>
        <v>0.19354838709677419</v>
      </c>
      <c r="K19" s="170">
        <v>181</v>
      </c>
      <c r="L19" s="171">
        <v>638</v>
      </c>
      <c r="M19" s="120">
        <f t="shared" si="4"/>
        <v>0.28369905956112851</v>
      </c>
      <c r="N19" s="170">
        <f t="shared" si="3"/>
        <v>1334</v>
      </c>
      <c r="O19" s="171">
        <f t="shared" si="3"/>
        <v>11314</v>
      </c>
      <c r="P19" s="120">
        <f t="shared" si="2"/>
        <v>0.11790701785398622</v>
      </c>
      <c r="S19" s="304">
        <v>2008</v>
      </c>
      <c r="T19" s="304">
        <v>15632</v>
      </c>
      <c r="U19" s="304">
        <v>1156</v>
      </c>
      <c r="V19" s="304">
        <v>8</v>
      </c>
      <c r="W19" s="304">
        <v>338</v>
      </c>
    </row>
    <row r="20" spans="1:24" s="169" customFormat="1">
      <c r="A20" s="166">
        <v>2013</v>
      </c>
      <c r="B20" s="170">
        <v>984</v>
      </c>
      <c r="C20" s="171">
        <v>9101</v>
      </c>
      <c r="D20" s="120">
        <f t="shared" si="0"/>
        <v>0.10811998681463575</v>
      </c>
      <c r="E20" s="170">
        <v>96</v>
      </c>
      <c r="F20" s="171">
        <v>670</v>
      </c>
      <c r="G20" s="120">
        <f t="shared" si="5"/>
        <v>0.14328358208955225</v>
      </c>
      <c r="H20" s="170">
        <v>30</v>
      </c>
      <c r="I20" s="171">
        <v>152</v>
      </c>
      <c r="J20" s="120">
        <f t="shared" si="1"/>
        <v>0.19736842105263158</v>
      </c>
      <c r="K20" s="170">
        <v>115</v>
      </c>
      <c r="L20" s="171">
        <v>410</v>
      </c>
      <c r="M20" s="120">
        <f t="shared" si="4"/>
        <v>0.28048780487804881</v>
      </c>
      <c r="N20" s="170">
        <f t="shared" si="3"/>
        <v>1225</v>
      </c>
      <c r="O20" s="171">
        <f t="shared" si="3"/>
        <v>10333</v>
      </c>
      <c r="P20" s="120">
        <f t="shared" si="2"/>
        <v>0.11855221136165683</v>
      </c>
      <c r="S20" s="304">
        <v>2009</v>
      </c>
      <c r="T20" s="304">
        <v>10899</v>
      </c>
      <c r="U20" s="304">
        <v>885</v>
      </c>
      <c r="V20" s="304">
        <v>51</v>
      </c>
      <c r="W20" s="304">
        <v>112</v>
      </c>
    </row>
    <row r="21" spans="1:24" s="169" customFormat="1">
      <c r="A21" s="166">
        <v>2014</v>
      </c>
      <c r="B21" s="170">
        <v>758</v>
      </c>
      <c r="C21" s="171">
        <v>7803</v>
      </c>
      <c r="D21" s="120">
        <f t="shared" si="0"/>
        <v>9.7142124823785717E-2</v>
      </c>
      <c r="E21" s="170">
        <v>82</v>
      </c>
      <c r="F21" s="171">
        <v>588</v>
      </c>
      <c r="G21" s="120">
        <f t="shared" si="5"/>
        <v>0.13945578231292516</v>
      </c>
      <c r="H21" s="170">
        <v>49</v>
      </c>
      <c r="I21" s="171">
        <v>277</v>
      </c>
      <c r="J21" s="120">
        <f t="shared" si="1"/>
        <v>0.17689530685920576</v>
      </c>
      <c r="K21" s="170">
        <v>138</v>
      </c>
      <c r="L21" s="171">
        <v>459</v>
      </c>
      <c r="M21" s="120">
        <f t="shared" si="4"/>
        <v>0.30065359477124182</v>
      </c>
      <c r="N21" s="170">
        <f t="shared" si="3"/>
        <v>1027</v>
      </c>
      <c r="O21" s="171">
        <f t="shared" si="3"/>
        <v>9127</v>
      </c>
      <c r="P21" s="120">
        <f t="shared" si="2"/>
        <v>0.11252328256820424</v>
      </c>
      <c r="S21" s="304">
        <v>2010</v>
      </c>
      <c r="T21" s="304">
        <v>11003</v>
      </c>
      <c r="U21" s="304">
        <v>695</v>
      </c>
      <c r="V21" s="304">
        <v>105</v>
      </c>
      <c r="W21" s="304">
        <v>120</v>
      </c>
    </row>
    <row r="22" spans="1:24" s="169" customFormat="1">
      <c r="A22" s="166">
        <v>2015</v>
      </c>
      <c r="B22" s="170">
        <v>732</v>
      </c>
      <c r="C22" s="171">
        <v>9024</v>
      </c>
      <c r="D22" s="120">
        <f t="shared" si="0"/>
        <v>8.1117021276595744E-2</v>
      </c>
      <c r="E22" s="170">
        <v>73</v>
      </c>
      <c r="F22" s="171">
        <v>697</v>
      </c>
      <c r="G22" s="120">
        <f t="shared" si="5"/>
        <v>0.10473457675753228</v>
      </c>
      <c r="H22" s="170">
        <v>37</v>
      </c>
      <c r="I22" s="171">
        <v>231</v>
      </c>
      <c r="J22" s="120">
        <f t="shared" si="1"/>
        <v>0.16017316017316016</v>
      </c>
      <c r="K22" s="170">
        <v>165</v>
      </c>
      <c r="L22" s="171">
        <v>627</v>
      </c>
      <c r="M22" s="120">
        <f t="shared" si="4"/>
        <v>0.26315789473684209</v>
      </c>
      <c r="N22" s="170">
        <f t="shared" si="3"/>
        <v>1007</v>
      </c>
      <c r="O22" s="171">
        <f t="shared" si="3"/>
        <v>10579</v>
      </c>
      <c r="P22" s="120">
        <f t="shared" si="2"/>
        <v>9.5188581151337562E-2</v>
      </c>
      <c r="S22" s="304">
        <v>2011</v>
      </c>
      <c r="T22" s="304">
        <v>10520</v>
      </c>
      <c r="U22" s="304">
        <v>1010</v>
      </c>
      <c r="V22" s="304">
        <v>187</v>
      </c>
      <c r="W22" s="304">
        <v>651</v>
      </c>
    </row>
    <row r="23" spans="1:24" s="169" customFormat="1">
      <c r="A23" s="166">
        <v>2016</v>
      </c>
      <c r="B23" s="170">
        <v>411</v>
      </c>
      <c r="C23" s="171">
        <v>5029</v>
      </c>
      <c r="D23" s="120">
        <f>IF(C23=0, "NA", B23/C23)</f>
        <v>8.1725989262278781E-2</v>
      </c>
      <c r="E23" s="170">
        <v>35</v>
      </c>
      <c r="F23" s="171">
        <v>356</v>
      </c>
      <c r="G23" s="120">
        <f t="shared" si="5"/>
        <v>9.8314606741573038E-2</v>
      </c>
      <c r="H23" s="170">
        <v>41</v>
      </c>
      <c r="I23" s="171">
        <v>146</v>
      </c>
      <c r="J23" s="120">
        <f>IF(I23=0, "NA", H23/I23)</f>
        <v>0.28082191780821919</v>
      </c>
      <c r="K23" s="170">
        <v>98</v>
      </c>
      <c r="L23" s="171">
        <v>312</v>
      </c>
      <c r="M23" s="120">
        <f>IF(L23=0, "NA", K23/L23)</f>
        <v>0.3141025641025641</v>
      </c>
      <c r="N23" s="170">
        <f t="shared" si="3"/>
        <v>585</v>
      </c>
      <c r="O23" s="171">
        <f t="shared" si="3"/>
        <v>5843</v>
      </c>
      <c r="P23" s="120">
        <f>IF(O23=0, "NA", N23/O23)</f>
        <v>0.10011980147184665</v>
      </c>
      <c r="S23" s="304">
        <v>2012</v>
      </c>
      <c r="T23" s="304">
        <v>9654</v>
      </c>
      <c r="U23" s="304">
        <v>867</v>
      </c>
      <c r="V23" s="304">
        <v>155</v>
      </c>
      <c r="W23" s="304">
        <v>638</v>
      </c>
    </row>
    <row r="24" spans="1:24" s="169" customFormat="1">
      <c r="A24" s="166">
        <v>2017</v>
      </c>
      <c r="B24" s="170">
        <v>306</v>
      </c>
      <c r="C24" s="171">
        <v>3494</v>
      </c>
      <c r="D24" s="120">
        <f>IF(C24=0, "NA", B24/C24)</f>
        <v>8.7578706353749286E-2</v>
      </c>
      <c r="E24" s="170">
        <v>17</v>
      </c>
      <c r="F24" s="171">
        <v>158</v>
      </c>
      <c r="G24" s="120">
        <f t="shared" si="5"/>
        <v>0.10759493670886076</v>
      </c>
      <c r="H24" s="170">
        <v>10</v>
      </c>
      <c r="I24" s="171">
        <v>42</v>
      </c>
      <c r="J24" s="120">
        <f>IF(I24=0, "NA", H24/I24)</f>
        <v>0.23809523809523808</v>
      </c>
      <c r="K24" s="170">
        <v>29</v>
      </c>
      <c r="L24" s="171">
        <v>126</v>
      </c>
      <c r="M24" s="120">
        <f>IF(L24=0, "NA", K24/L24)</f>
        <v>0.23015873015873015</v>
      </c>
      <c r="N24" s="170">
        <f t="shared" si="3"/>
        <v>362</v>
      </c>
      <c r="O24" s="171">
        <f t="shared" si="3"/>
        <v>3820</v>
      </c>
      <c r="P24" s="120">
        <f>IF(O24=0, "NA", N24/O24)</f>
        <v>9.4764397905759162E-2</v>
      </c>
      <c r="S24" s="304">
        <v>2013</v>
      </c>
      <c r="T24" s="304">
        <v>9101</v>
      </c>
      <c r="U24" s="304">
        <v>670</v>
      </c>
      <c r="V24" s="304">
        <v>152</v>
      </c>
      <c r="W24" s="304">
        <v>410</v>
      </c>
    </row>
    <row r="25" spans="1:24" s="169" customFormat="1">
      <c r="A25" s="166">
        <v>2018</v>
      </c>
      <c r="B25" s="170">
        <v>121</v>
      </c>
      <c r="C25" s="171">
        <v>1091</v>
      </c>
      <c r="D25" s="120">
        <f>IF(C25=0, "NA", B25/C25)</f>
        <v>0.11090742438130156</v>
      </c>
      <c r="E25" s="170">
        <v>2</v>
      </c>
      <c r="F25" s="171">
        <v>31</v>
      </c>
      <c r="G25" s="120">
        <f t="shared" si="5"/>
        <v>6.4516129032258063E-2</v>
      </c>
      <c r="H25" s="170">
        <v>5</v>
      </c>
      <c r="I25" s="171">
        <v>13</v>
      </c>
      <c r="J25" s="120">
        <f>IF(I25=0, "NA", H25/I25)</f>
        <v>0.38461538461538464</v>
      </c>
      <c r="K25" s="170">
        <v>11</v>
      </c>
      <c r="L25" s="171">
        <v>21</v>
      </c>
      <c r="M25" s="120">
        <f>IF(L25=0, "NA", K25/L25)</f>
        <v>0.52380952380952384</v>
      </c>
      <c r="N25" s="170">
        <f t="shared" si="3"/>
        <v>139</v>
      </c>
      <c r="O25" s="171">
        <f t="shared" si="3"/>
        <v>1156</v>
      </c>
      <c r="P25" s="120">
        <f>IF(O25=0, "NA", N25/O25)</f>
        <v>0.12024221453287197</v>
      </c>
      <c r="S25" s="304">
        <v>2014</v>
      </c>
      <c r="T25" s="304">
        <v>7803</v>
      </c>
      <c r="U25" s="304">
        <v>588</v>
      </c>
      <c r="V25" s="304">
        <v>277</v>
      </c>
      <c r="W25" s="304">
        <v>459</v>
      </c>
    </row>
    <row r="26" spans="1:24" s="169" customFormat="1" ht="13.5" thickBot="1">
      <c r="A26" s="166">
        <v>2019</v>
      </c>
      <c r="B26" s="172">
        <v>18</v>
      </c>
      <c r="C26" s="173">
        <v>52</v>
      </c>
      <c r="D26" s="174">
        <f>IF(C26=0, "NA", B26/C26)</f>
        <v>0.34615384615384615</v>
      </c>
      <c r="E26" s="172">
        <v>0</v>
      </c>
      <c r="F26" s="173">
        <v>1</v>
      </c>
      <c r="G26" s="174">
        <f t="shared" si="5"/>
        <v>0</v>
      </c>
      <c r="H26" s="172"/>
      <c r="I26" s="173"/>
      <c r="J26" s="174"/>
      <c r="K26" s="172">
        <v>1</v>
      </c>
      <c r="L26" s="173">
        <v>4</v>
      </c>
      <c r="M26" s="174">
        <f>IF(L26=0, "NA", K26/L26)</f>
        <v>0.25</v>
      </c>
      <c r="N26" s="172">
        <f t="shared" si="3"/>
        <v>19</v>
      </c>
      <c r="O26" s="173">
        <f t="shared" si="3"/>
        <v>57</v>
      </c>
      <c r="P26" s="174">
        <f>IF(O26=0, "NA", N26/O26)</f>
        <v>0.33333333333333331</v>
      </c>
      <c r="S26" s="304">
        <v>2015</v>
      </c>
      <c r="T26" s="304">
        <v>9024</v>
      </c>
      <c r="U26" s="304">
        <v>697</v>
      </c>
      <c r="V26" s="304">
        <v>231</v>
      </c>
      <c r="W26" s="304">
        <v>627</v>
      </c>
    </row>
    <row r="27" spans="1:24" s="169" customFormat="1" ht="13.5" thickBot="1">
      <c r="A27" s="98" t="s">
        <v>5</v>
      </c>
      <c r="B27" s="32">
        <f>SUM(B11:B26)</f>
        <v>20943</v>
      </c>
      <c r="C27" s="34">
        <f>SUM(C11:C26)</f>
        <v>173965</v>
      </c>
      <c r="D27" s="23">
        <f>B27/C27</f>
        <v>0.12038628459747651</v>
      </c>
      <c r="E27" s="32">
        <f>SUM(E11:E26)</f>
        <v>976</v>
      </c>
      <c r="F27" s="34">
        <f>SUM(F11:F26)</f>
        <v>7114</v>
      </c>
      <c r="G27" s="23">
        <f>E27/F27</f>
        <v>0.13719426482991284</v>
      </c>
      <c r="H27" s="32">
        <f>SUM(H11:H26)</f>
        <v>314</v>
      </c>
      <c r="I27" s="34">
        <f>SUM(I11:I26)</f>
        <v>1439</v>
      </c>
      <c r="J27" s="23">
        <f>H27/I27</f>
        <v>0.21820708825573315</v>
      </c>
      <c r="K27" s="32">
        <f>SUM(K11:K26)</f>
        <v>1038</v>
      </c>
      <c r="L27" s="34">
        <f>SUM(L11:L26)</f>
        <v>4041</v>
      </c>
      <c r="M27" s="23">
        <f>K27/L27</f>
        <v>0.25686711210096513</v>
      </c>
      <c r="N27" s="262">
        <f>SUM(N11:N26)</f>
        <v>23271</v>
      </c>
      <c r="O27" s="263">
        <f>SUM(O11:O26)</f>
        <v>186559</v>
      </c>
      <c r="P27" s="264">
        <f>N27/O27</f>
        <v>0.12473801853569112</v>
      </c>
      <c r="S27" s="304">
        <v>2016</v>
      </c>
      <c r="T27" s="304">
        <v>5029</v>
      </c>
      <c r="U27" s="304">
        <v>356</v>
      </c>
      <c r="V27" s="304">
        <v>146</v>
      </c>
      <c r="W27" s="304">
        <v>312</v>
      </c>
    </row>
    <row r="28" spans="1:24" s="169" customFormat="1">
      <c r="A28" s="160"/>
      <c r="B28" s="175"/>
      <c r="C28" s="175"/>
      <c r="D28" s="137"/>
      <c r="E28" s="175"/>
      <c r="F28" s="175"/>
      <c r="G28" s="137"/>
      <c r="H28" s="175"/>
      <c r="I28" s="175"/>
      <c r="J28" s="137"/>
      <c r="K28" s="175"/>
      <c r="L28" s="175"/>
      <c r="M28" s="137"/>
      <c r="N28" s="175"/>
      <c r="O28" s="175"/>
      <c r="P28" s="137"/>
      <c r="Q28" s="175"/>
      <c r="R28" s="175"/>
      <c r="S28" s="304">
        <v>2017</v>
      </c>
      <c r="T28" s="304">
        <v>3494</v>
      </c>
      <c r="U28" s="304">
        <v>158</v>
      </c>
      <c r="V28" s="304">
        <v>42</v>
      </c>
      <c r="W28" s="304">
        <v>126</v>
      </c>
    </row>
    <row r="29" spans="1:24" ht="12.75" customHeight="1">
      <c r="G29" s="117"/>
      <c r="H29" s="117"/>
      <c r="I29" s="117"/>
      <c r="J29" s="117"/>
      <c r="K29" s="117"/>
      <c r="L29" s="117"/>
      <c r="M29" s="117"/>
      <c r="N29" s="117"/>
      <c r="O29" s="117"/>
      <c r="P29" s="117"/>
      <c r="Q29" s="113"/>
      <c r="R29" s="113"/>
      <c r="S29" s="304">
        <v>2018</v>
      </c>
      <c r="T29" s="304">
        <v>1091</v>
      </c>
      <c r="U29" s="304">
        <v>31</v>
      </c>
      <c r="V29" s="304">
        <v>13</v>
      </c>
      <c r="W29" s="304">
        <v>21</v>
      </c>
      <c r="X29" s="113"/>
    </row>
    <row r="30" spans="1:24" ht="12.75" customHeight="1">
      <c r="G30" s="117"/>
      <c r="H30" s="117"/>
      <c r="I30" s="117"/>
      <c r="J30" s="117"/>
      <c r="K30" s="117"/>
      <c r="L30" s="117"/>
      <c r="M30" s="117"/>
      <c r="N30" s="117"/>
      <c r="O30" s="117"/>
      <c r="P30" s="113"/>
      <c r="Q30" s="113"/>
      <c r="R30" s="113"/>
      <c r="S30" s="304">
        <v>2019</v>
      </c>
      <c r="T30" s="304">
        <v>52</v>
      </c>
      <c r="U30" s="304">
        <v>1</v>
      </c>
      <c r="V30" s="305"/>
      <c r="W30" s="304">
        <v>4</v>
      </c>
      <c r="X30" s="113"/>
    </row>
    <row r="31" spans="1:24" ht="12.75" customHeight="1">
      <c r="A31" s="176"/>
      <c r="N31" s="117"/>
      <c r="O31" s="117"/>
      <c r="P31" s="117"/>
      <c r="U31" s="209"/>
    </row>
    <row r="32" spans="1:24">
      <c r="P32" s="117"/>
    </row>
    <row r="33" spans="16:23" ht="12.75" customHeight="1">
      <c r="P33" s="117"/>
    </row>
    <row r="34" spans="16:23" ht="12.75" customHeight="1">
      <c r="P34" s="117"/>
    </row>
    <row r="35" spans="16:23" ht="12.75" customHeight="1">
      <c r="P35" s="117"/>
      <c r="S35" s="306" t="s">
        <v>100</v>
      </c>
      <c r="T35" s="306" t="s">
        <v>10</v>
      </c>
      <c r="U35" s="306" t="s">
        <v>32</v>
      </c>
      <c r="V35" s="306" t="s">
        <v>29</v>
      </c>
      <c r="W35" s="306" t="s">
        <v>33</v>
      </c>
    </row>
    <row r="36" spans="16:23" ht="12.75" customHeight="1">
      <c r="P36" s="117"/>
      <c r="S36" s="307">
        <v>2004</v>
      </c>
      <c r="T36" s="307">
        <v>3253</v>
      </c>
      <c r="U36" s="308"/>
      <c r="V36" s="307">
        <v>1</v>
      </c>
      <c r="W36" s="308"/>
    </row>
    <row r="37" spans="16:23" ht="12.75" customHeight="1">
      <c r="P37" s="117"/>
      <c r="S37" s="307">
        <v>2005</v>
      </c>
      <c r="T37" s="307">
        <v>3139</v>
      </c>
      <c r="U37" s="308"/>
      <c r="V37" s="308"/>
      <c r="W37" s="308"/>
    </row>
    <row r="38" spans="16:23">
      <c r="P38" s="117"/>
      <c r="S38" s="307">
        <v>2006</v>
      </c>
      <c r="T38" s="307">
        <v>2605</v>
      </c>
      <c r="U38" s="308"/>
      <c r="V38" s="307">
        <v>1</v>
      </c>
      <c r="W38" s="308"/>
    </row>
    <row r="39" spans="16:23">
      <c r="P39" s="117"/>
      <c r="S39" s="307">
        <v>2007</v>
      </c>
      <c r="T39" s="307">
        <v>2020</v>
      </c>
      <c r="U39" s="308"/>
      <c r="V39" s="307">
        <v>2</v>
      </c>
      <c r="W39" s="307">
        <v>14</v>
      </c>
    </row>
    <row r="40" spans="16:23">
      <c r="P40" s="117"/>
      <c r="S40" s="307">
        <v>2008</v>
      </c>
      <c r="T40" s="307">
        <v>1876</v>
      </c>
      <c r="U40" s="307">
        <v>126</v>
      </c>
      <c r="V40" s="307">
        <v>3</v>
      </c>
      <c r="W40" s="307">
        <v>77</v>
      </c>
    </row>
    <row r="41" spans="16:23">
      <c r="P41" s="117"/>
      <c r="S41" s="307">
        <v>2009</v>
      </c>
      <c r="T41" s="307">
        <v>1369</v>
      </c>
      <c r="U41" s="307">
        <v>151</v>
      </c>
      <c r="V41" s="307">
        <v>11</v>
      </c>
      <c r="W41" s="307">
        <v>10</v>
      </c>
    </row>
    <row r="42" spans="16:23">
      <c r="P42" s="117"/>
      <c r="S42" s="307">
        <v>2010</v>
      </c>
      <c r="T42" s="307">
        <v>1247</v>
      </c>
      <c r="U42" s="307">
        <v>95</v>
      </c>
      <c r="V42" s="307">
        <v>44</v>
      </c>
      <c r="W42" s="307">
        <v>34</v>
      </c>
    </row>
    <row r="43" spans="16:23">
      <c r="P43" s="117"/>
      <c r="S43" s="307">
        <v>2011</v>
      </c>
      <c r="T43" s="307">
        <v>1120</v>
      </c>
      <c r="U43" s="307">
        <v>160</v>
      </c>
      <c r="V43" s="307">
        <v>50</v>
      </c>
      <c r="W43" s="307">
        <v>165</v>
      </c>
    </row>
    <row r="44" spans="16:23">
      <c r="P44" s="117"/>
      <c r="S44" s="307">
        <v>2012</v>
      </c>
      <c r="T44" s="307">
        <v>984</v>
      </c>
      <c r="U44" s="307">
        <v>139</v>
      </c>
      <c r="V44" s="307">
        <v>30</v>
      </c>
      <c r="W44" s="307">
        <v>181</v>
      </c>
    </row>
    <row r="45" spans="16:23">
      <c r="P45" s="117"/>
      <c r="S45" s="307">
        <v>2013</v>
      </c>
      <c r="T45" s="307">
        <v>984</v>
      </c>
      <c r="U45" s="307">
        <v>96</v>
      </c>
      <c r="V45" s="307">
        <v>30</v>
      </c>
      <c r="W45" s="307">
        <v>115</v>
      </c>
    </row>
    <row r="46" spans="16:23">
      <c r="P46" s="117"/>
      <c r="S46" s="307">
        <v>2014</v>
      </c>
      <c r="T46" s="307">
        <v>758</v>
      </c>
      <c r="U46" s="307">
        <v>82</v>
      </c>
      <c r="V46" s="307">
        <v>49</v>
      </c>
      <c r="W46" s="307">
        <v>138</v>
      </c>
    </row>
    <row r="47" spans="16:23">
      <c r="P47" s="117"/>
      <c r="S47" s="307">
        <v>2015</v>
      </c>
      <c r="T47" s="307">
        <v>732</v>
      </c>
      <c r="U47" s="307">
        <v>73</v>
      </c>
      <c r="V47" s="307">
        <v>37</v>
      </c>
      <c r="W47" s="307">
        <v>165</v>
      </c>
    </row>
    <row r="48" spans="16:23">
      <c r="P48" s="117"/>
      <c r="S48" s="307">
        <v>2016</v>
      </c>
      <c r="T48" s="307">
        <v>411</v>
      </c>
      <c r="U48" s="307">
        <v>35</v>
      </c>
      <c r="V48" s="307">
        <v>41</v>
      </c>
      <c r="W48" s="307">
        <v>98</v>
      </c>
    </row>
    <row r="49" spans="16:23">
      <c r="P49" s="117"/>
      <c r="S49" s="307">
        <v>2017</v>
      </c>
      <c r="T49" s="307">
        <v>306</v>
      </c>
      <c r="U49" s="307">
        <v>17</v>
      </c>
      <c r="V49" s="307">
        <v>10</v>
      </c>
      <c r="W49" s="307">
        <v>29</v>
      </c>
    </row>
    <row r="50" spans="16:23">
      <c r="P50" s="117"/>
      <c r="S50" s="307">
        <v>2018</v>
      </c>
      <c r="T50" s="307">
        <v>121</v>
      </c>
      <c r="U50" s="307">
        <v>2</v>
      </c>
      <c r="V50" s="307">
        <v>5</v>
      </c>
      <c r="W50" s="307">
        <v>11</v>
      </c>
    </row>
    <row r="51" spans="16:23">
      <c r="P51" s="117"/>
      <c r="S51" s="307">
        <v>2019</v>
      </c>
      <c r="T51" s="307">
        <v>18</v>
      </c>
      <c r="U51" s="308"/>
      <c r="V51" s="308"/>
      <c r="W51" s="307">
        <v>1</v>
      </c>
    </row>
    <row r="52" spans="16:23">
      <c r="P52" s="117"/>
    </row>
    <row r="53" spans="16:23" ht="12.75" customHeight="1">
      <c r="P53" s="117"/>
    </row>
    <row r="54" spans="16:23">
      <c r="P54" s="117"/>
    </row>
    <row r="55" spans="16:23">
      <c r="P55" s="117"/>
    </row>
    <row r="56" spans="16:23">
      <c r="P56" s="117"/>
    </row>
    <row r="57" spans="16:23">
      <c r="P57" s="117"/>
    </row>
    <row r="58" spans="16:23">
      <c r="P58" s="117"/>
    </row>
    <row r="59" spans="16:23">
      <c r="P59" s="117"/>
    </row>
    <row r="60" spans="16:23">
      <c r="P60" s="117"/>
    </row>
    <row r="61" spans="16:23">
      <c r="P61" s="117"/>
    </row>
    <row r="62" spans="16:23">
      <c r="P62" s="117"/>
    </row>
    <row r="63" spans="16:23">
      <c r="P63" s="117"/>
    </row>
    <row r="64" spans="16:23">
      <c r="P64" s="117"/>
    </row>
    <row r="65" spans="16:24">
      <c r="P65" s="117"/>
    </row>
    <row r="66" spans="16:24">
      <c r="P66" s="117"/>
    </row>
    <row r="67" spans="16:24">
      <c r="P67" s="117"/>
    </row>
    <row r="68" spans="16:24">
      <c r="P68" s="117"/>
    </row>
    <row r="69" spans="16:24">
      <c r="P69" s="117"/>
    </row>
    <row r="70" spans="16:24">
      <c r="P70" s="117"/>
    </row>
    <row r="71" spans="16:24">
      <c r="P71" s="117"/>
    </row>
    <row r="72" spans="16:24">
      <c r="P72" s="177"/>
      <c r="Q72" s="113"/>
      <c r="R72" s="113"/>
      <c r="S72" s="113"/>
      <c r="T72" s="113"/>
      <c r="U72" s="113"/>
      <c r="V72" s="113"/>
      <c r="W72" s="113"/>
      <c r="X72" s="113"/>
    </row>
    <row r="121" spans="1:22" ht="13.5" thickBot="1"/>
    <row r="122" spans="1:22">
      <c r="A122" s="379" t="s">
        <v>6</v>
      </c>
      <c r="B122" s="387" t="s">
        <v>10</v>
      </c>
      <c r="C122" s="362"/>
      <c r="D122" s="363"/>
      <c r="E122" s="387" t="s">
        <v>30</v>
      </c>
      <c r="F122" s="362"/>
      <c r="G122" s="363"/>
      <c r="H122" s="387" t="s">
        <v>32</v>
      </c>
      <c r="I122" s="362"/>
      <c r="J122" s="363"/>
      <c r="K122" s="387" t="s">
        <v>29</v>
      </c>
      <c r="L122" s="362"/>
      <c r="M122" s="363"/>
      <c r="N122" s="387" t="s">
        <v>31</v>
      </c>
      <c r="O122" s="362"/>
      <c r="P122" s="363"/>
      <c r="Q122" s="387" t="s">
        <v>33</v>
      </c>
      <c r="R122" s="362"/>
      <c r="S122" s="363"/>
      <c r="T122" s="387" t="s">
        <v>5</v>
      </c>
      <c r="U122" s="362"/>
      <c r="V122" s="363"/>
    </row>
    <row r="123" spans="1:22" ht="39" thickBot="1">
      <c r="A123" s="396"/>
      <c r="B123" s="59" t="s">
        <v>35</v>
      </c>
      <c r="C123" s="60" t="s">
        <v>53</v>
      </c>
      <c r="D123" s="61" t="s">
        <v>58</v>
      </c>
      <c r="E123" s="59" t="s">
        <v>35</v>
      </c>
      <c r="F123" s="60" t="s">
        <v>53</v>
      </c>
      <c r="G123" s="61" t="s">
        <v>58</v>
      </c>
      <c r="H123" s="59" t="s">
        <v>35</v>
      </c>
      <c r="I123" s="60" t="s">
        <v>53</v>
      </c>
      <c r="J123" s="61" t="s">
        <v>58</v>
      </c>
      <c r="K123" s="59" t="s">
        <v>35</v>
      </c>
      <c r="L123" s="60" t="s">
        <v>53</v>
      </c>
      <c r="M123" s="61" t="s">
        <v>58</v>
      </c>
      <c r="N123" s="59" t="s">
        <v>35</v>
      </c>
      <c r="O123" s="60" t="s">
        <v>53</v>
      </c>
      <c r="P123" s="61" t="s">
        <v>58</v>
      </c>
      <c r="Q123" s="59" t="s">
        <v>35</v>
      </c>
      <c r="R123" s="60" t="s">
        <v>53</v>
      </c>
      <c r="S123" s="61" t="s">
        <v>58</v>
      </c>
      <c r="T123" s="59" t="s">
        <v>35</v>
      </c>
      <c r="U123" s="60" t="s">
        <v>53</v>
      </c>
      <c r="V123" s="61" t="s">
        <v>58</v>
      </c>
    </row>
    <row r="124" spans="1:22" ht="13.5" thickBot="1">
      <c r="A124" s="98">
        <v>2016</v>
      </c>
      <c r="B124" s="32">
        <v>11580</v>
      </c>
      <c r="C124" s="34">
        <v>103875</v>
      </c>
      <c r="D124" s="23">
        <v>0.11148014440433213</v>
      </c>
      <c r="E124" s="32">
        <v>10714</v>
      </c>
      <c r="F124" s="34">
        <v>102875</v>
      </c>
      <c r="G124" s="23">
        <v>0.10414580801944107</v>
      </c>
      <c r="H124" s="32">
        <v>856</v>
      </c>
      <c r="I124" s="34">
        <v>7040</v>
      </c>
      <c r="J124" s="23">
        <v>0.1215909090909091</v>
      </c>
      <c r="K124" s="32">
        <v>116</v>
      </c>
      <c r="L124" s="34">
        <v>547</v>
      </c>
      <c r="M124" s="23">
        <v>0.21206581352833637</v>
      </c>
      <c r="N124" s="32">
        <v>156</v>
      </c>
      <c r="O124" s="34">
        <v>680</v>
      </c>
      <c r="P124" s="23">
        <v>0.22941176470588234</v>
      </c>
      <c r="Q124" s="32">
        <v>816</v>
      </c>
      <c r="R124" s="34">
        <v>3814</v>
      </c>
      <c r="S124" s="23">
        <v>0.21394861038280022</v>
      </c>
      <c r="T124" s="32">
        <v>24238</v>
      </c>
      <c r="U124" s="34">
        <v>218831</v>
      </c>
      <c r="V124" s="23">
        <v>0.11076127239742084</v>
      </c>
    </row>
    <row r="125" spans="1:22" ht="13.5" thickBot="1">
      <c r="A125" s="98">
        <v>2017</v>
      </c>
      <c r="B125" s="32">
        <v>6257</v>
      </c>
      <c r="C125" s="34">
        <v>55370</v>
      </c>
      <c r="D125" s="23">
        <v>0.11300343146108001</v>
      </c>
      <c r="E125" s="32">
        <v>5802</v>
      </c>
      <c r="F125" s="34">
        <v>54900</v>
      </c>
      <c r="G125" s="23">
        <v>0.10568306010928961</v>
      </c>
      <c r="H125" s="32">
        <v>428</v>
      </c>
      <c r="I125" s="34">
        <v>3520</v>
      </c>
      <c r="J125" s="23">
        <v>0.1215909090909091</v>
      </c>
      <c r="K125" s="32">
        <v>58</v>
      </c>
      <c r="L125" s="34">
        <v>279</v>
      </c>
      <c r="M125" s="23">
        <v>0.2078853046594982</v>
      </c>
      <c r="N125" s="32">
        <v>78</v>
      </c>
      <c r="O125" s="34">
        <v>340</v>
      </c>
      <c r="P125" s="23">
        <v>0.22941176470588234</v>
      </c>
      <c r="Q125" s="32">
        <v>408</v>
      </c>
      <c r="R125" s="34">
        <v>1907</v>
      </c>
      <c r="S125" s="23">
        <v>0.21394861038280022</v>
      </c>
      <c r="T125" s="32">
        <v>13031</v>
      </c>
      <c r="U125" s="34">
        <v>116316</v>
      </c>
      <c r="V125" s="23">
        <v>0.11203101894838199</v>
      </c>
    </row>
    <row r="136" spans="1:16" ht="13.5" thickBot="1"/>
    <row r="137" spans="1:16">
      <c r="A137" s="394" t="s">
        <v>6</v>
      </c>
      <c r="B137" s="366" t="s">
        <v>10</v>
      </c>
      <c r="C137" s="367"/>
      <c r="D137" s="368"/>
      <c r="E137" s="366" t="s">
        <v>32</v>
      </c>
      <c r="F137" s="367"/>
      <c r="G137" s="368"/>
      <c r="H137" s="366" t="s">
        <v>29</v>
      </c>
      <c r="I137" s="367"/>
      <c r="J137" s="368"/>
      <c r="K137" s="366" t="s">
        <v>33</v>
      </c>
      <c r="L137" s="367"/>
      <c r="M137" s="368"/>
      <c r="N137" s="366" t="s">
        <v>5</v>
      </c>
      <c r="O137" s="367"/>
      <c r="P137" s="368"/>
    </row>
    <row r="138" spans="1:16" ht="39" thickBot="1">
      <c r="A138" s="395"/>
      <c r="B138" s="302" t="s">
        <v>35</v>
      </c>
      <c r="C138" s="287" t="s">
        <v>53</v>
      </c>
      <c r="D138" s="288" t="s">
        <v>58</v>
      </c>
      <c r="E138" s="302" t="s">
        <v>35</v>
      </c>
      <c r="F138" s="287" t="s">
        <v>53</v>
      </c>
      <c r="G138" s="288" t="s">
        <v>58</v>
      </c>
      <c r="H138" s="302" t="s">
        <v>35</v>
      </c>
      <c r="I138" s="287" t="s">
        <v>53</v>
      </c>
      <c r="J138" s="288" t="s">
        <v>58</v>
      </c>
      <c r="K138" s="302" t="s">
        <v>35</v>
      </c>
      <c r="L138" s="287" t="s">
        <v>53</v>
      </c>
      <c r="M138" s="288" t="s">
        <v>58</v>
      </c>
      <c r="N138" s="302" t="s">
        <v>35</v>
      </c>
      <c r="O138" s="287" t="s">
        <v>53</v>
      </c>
      <c r="P138" s="288" t="s">
        <v>58</v>
      </c>
    </row>
    <row r="139" spans="1:16" ht="13.5" thickBot="1">
      <c r="A139" s="309">
        <v>2016</v>
      </c>
      <c r="B139" s="278">
        <f>SUM(B124,E124)</f>
        <v>22294</v>
      </c>
      <c r="C139" s="276">
        <f>SUM(C124,F124)</f>
        <v>206750</v>
      </c>
      <c r="D139" s="277">
        <f>(B139/C139)</f>
        <v>0.10783071342200726</v>
      </c>
      <c r="E139" s="278">
        <f>SUM(H124)</f>
        <v>856</v>
      </c>
      <c r="F139" s="276">
        <f>SUM(I124)</f>
        <v>7040</v>
      </c>
      <c r="G139" s="277">
        <f>(E139/F139)</f>
        <v>0.1215909090909091</v>
      </c>
      <c r="H139" s="278">
        <f>SUM(K124,N124)</f>
        <v>272</v>
      </c>
      <c r="I139" s="276">
        <f>SUM(L124,O124)</f>
        <v>1227</v>
      </c>
      <c r="J139" s="277">
        <f>(H139/I139)</f>
        <v>0.22167889160554197</v>
      </c>
      <c r="K139" s="278">
        <f>SUM(Q124)</f>
        <v>816</v>
      </c>
      <c r="L139" s="276">
        <f>SUM(R124)</f>
        <v>3814</v>
      </c>
      <c r="M139" s="277">
        <f>(K139/L139)</f>
        <v>0.21394861038280022</v>
      </c>
      <c r="N139" s="278">
        <f>SUM(K139,H139,E139,B139)</f>
        <v>24238</v>
      </c>
      <c r="O139" s="276">
        <f>SUM(L139,I139,F139,C139)</f>
        <v>218831</v>
      </c>
      <c r="P139" s="277">
        <f>(N139/O139)</f>
        <v>0.11076127239742084</v>
      </c>
    </row>
    <row r="140" spans="1:16" ht="13.5" thickBot="1">
      <c r="A140" s="269">
        <v>2017</v>
      </c>
      <c r="B140" s="270">
        <f>SUM(B125,E125)</f>
        <v>12059</v>
      </c>
      <c r="C140" s="271">
        <f>SUM(C125,F125)</f>
        <v>110270</v>
      </c>
      <c r="D140" s="272">
        <f>(B140/C140)</f>
        <v>0.10935884646776095</v>
      </c>
      <c r="E140" s="270">
        <f>SUM(H125)</f>
        <v>428</v>
      </c>
      <c r="F140" s="271">
        <f>SUM(I125)</f>
        <v>3520</v>
      </c>
      <c r="G140" s="272">
        <f>(E140/F140)</f>
        <v>0.1215909090909091</v>
      </c>
      <c r="H140" s="270">
        <f>SUM(K125,N125)</f>
        <v>136</v>
      </c>
      <c r="I140" s="271">
        <f>SUM(L125,O125)</f>
        <v>619</v>
      </c>
      <c r="J140" s="272">
        <f>(H140/I140)</f>
        <v>0.2197092084006462</v>
      </c>
      <c r="K140" s="270">
        <f>SUM(Q125)</f>
        <v>408</v>
      </c>
      <c r="L140" s="271">
        <f>SUM(R125)</f>
        <v>1907</v>
      </c>
      <c r="M140" s="272">
        <f>(K140/L140)</f>
        <v>0.21394861038280022</v>
      </c>
      <c r="N140" s="278">
        <f>SUM(K140,H140,E140,B140)</f>
        <v>13031</v>
      </c>
      <c r="O140" s="276">
        <f>SUM(L140,I140,F140,C140)</f>
        <v>116316</v>
      </c>
      <c r="P140" s="277">
        <f>(N140/O140)</f>
        <v>0.11203101894838199</v>
      </c>
    </row>
    <row r="141" spans="1:16" ht="13.5" thickBot="1">
      <c r="A141" s="269">
        <v>2018</v>
      </c>
      <c r="B141" s="270">
        <v>20943</v>
      </c>
      <c r="C141" s="271">
        <v>173965</v>
      </c>
      <c r="D141" s="272">
        <v>0.12038628459747651</v>
      </c>
      <c r="E141" s="270">
        <v>976</v>
      </c>
      <c r="F141" s="271">
        <v>7114</v>
      </c>
      <c r="G141" s="272">
        <v>0.13719426482991284</v>
      </c>
      <c r="H141" s="270">
        <v>314</v>
      </c>
      <c r="I141" s="271">
        <v>1439</v>
      </c>
      <c r="J141" s="272">
        <v>0.21820708825573315</v>
      </c>
      <c r="K141" s="270">
        <v>1038</v>
      </c>
      <c r="L141" s="271">
        <v>4041</v>
      </c>
      <c r="M141" s="272">
        <v>0.25686711210096513</v>
      </c>
      <c r="N141" s="278">
        <v>23271</v>
      </c>
      <c r="O141" s="276">
        <v>186559</v>
      </c>
      <c r="P141" s="277">
        <v>0.12473801853569112</v>
      </c>
    </row>
    <row r="156" spans="12:12">
      <c r="L156" s="165" t="s">
        <v>22</v>
      </c>
    </row>
  </sheetData>
  <mergeCells count="22">
    <mergeCell ref="N9:P9"/>
    <mergeCell ref="H9:J9"/>
    <mergeCell ref="A2:V3"/>
    <mergeCell ref="A5:V7"/>
    <mergeCell ref="K9:M9"/>
    <mergeCell ref="A9:A10"/>
    <mergeCell ref="B9:D9"/>
    <mergeCell ref="E9:G9"/>
    <mergeCell ref="N122:P122"/>
    <mergeCell ref="Q122:S122"/>
    <mergeCell ref="T122:V122"/>
    <mergeCell ref="A137:A138"/>
    <mergeCell ref="B137:D137"/>
    <mergeCell ref="E137:G137"/>
    <mergeCell ref="H137:J137"/>
    <mergeCell ref="K137:M137"/>
    <mergeCell ref="N137:P137"/>
    <mergeCell ref="A122:A123"/>
    <mergeCell ref="B122:D122"/>
    <mergeCell ref="E122:G122"/>
    <mergeCell ref="H122:J122"/>
    <mergeCell ref="K122:M122"/>
  </mergeCells>
  <phoneticPr fontId="0" type="noConversion"/>
  <pageMargins left="0.75" right="0.75" top="1" bottom="1" header="0.5" footer="0.5"/>
  <pageSetup scale="40" orientation="portrait" r:id="rId1"/>
  <headerFooter alignWithMargins="0"/>
  <ignoredErrors>
    <ignoredError sqref="D27:R27" 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pageSetUpPr fitToPage="1"/>
  </sheetPr>
  <dimension ref="A1:E14"/>
  <sheetViews>
    <sheetView zoomScaleNormal="100" workbookViewId="0"/>
  </sheetViews>
  <sheetFormatPr defaultRowHeight="12.75"/>
  <cols>
    <col min="1" max="1" width="13.7109375" style="101" customWidth="1"/>
    <col min="2" max="2" width="36" style="101" bestFit="1" customWidth="1"/>
    <col min="3" max="3" width="22" style="101" bestFit="1" customWidth="1"/>
    <col min="4" max="4" width="19.7109375" style="101" bestFit="1" customWidth="1"/>
    <col min="5" max="16384" width="9.140625" style="37"/>
  </cols>
  <sheetData>
    <row r="1" spans="1:5" ht="18">
      <c r="A1" s="102" t="s">
        <v>121</v>
      </c>
    </row>
    <row r="3" spans="1:5">
      <c r="A3" s="346" t="s">
        <v>118</v>
      </c>
      <c r="B3" s="346"/>
      <c r="C3" s="346"/>
      <c r="D3" s="346"/>
    </row>
    <row r="4" spans="1:5">
      <c r="A4" s="346"/>
      <c r="B4" s="346"/>
      <c r="C4" s="346"/>
      <c r="D4" s="346"/>
    </row>
    <row r="5" spans="1:5" ht="12.75" customHeight="1">
      <c r="A5" s="346"/>
      <c r="B5" s="346"/>
      <c r="C5" s="346"/>
      <c r="D5" s="346"/>
    </row>
    <row r="6" spans="1:5" ht="13.5" thickBot="1">
      <c r="A6" s="122"/>
      <c r="B6" s="122"/>
      <c r="C6" s="122"/>
      <c r="D6" s="122"/>
      <c r="E6" s="117"/>
    </row>
    <row r="7" spans="1:5" ht="13.5" thickBot="1">
      <c r="A7" s="184" t="s">
        <v>59</v>
      </c>
      <c r="B7" s="185" t="s">
        <v>70</v>
      </c>
      <c r="C7" s="211" t="s">
        <v>94</v>
      </c>
      <c r="D7" s="210"/>
    </row>
    <row r="8" spans="1:5">
      <c r="A8" s="212" t="s">
        <v>65</v>
      </c>
      <c r="B8" s="213" t="s">
        <v>66</v>
      </c>
      <c r="C8" s="214" t="s">
        <v>62</v>
      </c>
    </row>
    <row r="9" spans="1:5">
      <c r="A9" s="212" t="s">
        <v>119</v>
      </c>
      <c r="B9" s="213" t="s">
        <v>66</v>
      </c>
      <c r="C9" s="214" t="s">
        <v>63</v>
      </c>
    </row>
    <row r="10" spans="1:5">
      <c r="A10" s="212" t="s">
        <v>65</v>
      </c>
      <c r="B10" s="213" t="s">
        <v>67</v>
      </c>
      <c r="C10" s="214" t="s">
        <v>61</v>
      </c>
    </row>
    <row r="11" spans="1:5">
      <c r="A11" s="212" t="s">
        <v>119</v>
      </c>
      <c r="B11" s="213" t="s">
        <v>67</v>
      </c>
      <c r="C11" s="214" t="s">
        <v>64</v>
      </c>
    </row>
    <row r="12" spans="1:5" ht="13.5" thickBot="1">
      <c r="A12" s="215" t="s">
        <v>120</v>
      </c>
      <c r="B12" s="216" t="s">
        <v>68</v>
      </c>
      <c r="C12" s="217" t="s">
        <v>62</v>
      </c>
    </row>
    <row r="14" spans="1:5">
      <c r="A14" s="183" t="s">
        <v>69</v>
      </c>
    </row>
  </sheetData>
  <mergeCells count="1">
    <mergeCell ref="A3:D5"/>
  </mergeCells>
  <phoneticPr fontId="25" type="noConversion"/>
  <pageMargins left="0.75" right="0.75" top="1" bottom="1" header="0.5" footer="0.5"/>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I76"/>
  <sheetViews>
    <sheetView zoomScaleNormal="100" workbookViewId="0"/>
  </sheetViews>
  <sheetFormatPr defaultRowHeight="12.75"/>
  <cols>
    <col min="1" max="1" width="9.85546875" style="85" customWidth="1"/>
    <col min="2" max="2" width="12.28515625" style="85" customWidth="1"/>
    <col min="3" max="3" width="11.140625" style="85" customWidth="1"/>
    <col min="4" max="4" width="8.5703125" style="85" customWidth="1"/>
    <col min="5" max="5" width="8.5703125" style="85" bestFit="1" customWidth="1"/>
    <col min="6" max="6" width="8" style="85" customWidth="1"/>
    <col min="7" max="7" width="11.5703125" style="85" bestFit="1" customWidth="1"/>
    <col min="8" max="8" width="9.5703125" style="85" customWidth="1"/>
    <col min="9" max="16384" width="9.140625" style="85"/>
  </cols>
  <sheetData>
    <row r="1" spans="1:8" ht="18">
      <c r="A1" s="12" t="s">
        <v>103</v>
      </c>
    </row>
    <row r="2" spans="1:8" ht="12.75" customHeight="1">
      <c r="A2" s="86" t="s">
        <v>13</v>
      </c>
    </row>
    <row r="3" spans="1:8" ht="12.75" customHeight="1"/>
    <row r="4" spans="1:8" ht="12.75" customHeight="1">
      <c r="A4" s="335" t="s">
        <v>110</v>
      </c>
      <c r="B4" s="335"/>
      <c r="C4" s="335"/>
      <c r="D4" s="335"/>
      <c r="E4" s="335"/>
      <c r="F4" s="335"/>
      <c r="G4" s="335"/>
      <c r="H4" s="335"/>
    </row>
    <row r="5" spans="1:8" ht="13.5" thickBot="1">
      <c r="A5" s="112"/>
    </row>
    <row r="6" spans="1:8" ht="12.75" customHeight="1">
      <c r="A6" s="336" t="s">
        <v>6</v>
      </c>
      <c r="B6" s="341" t="s">
        <v>34</v>
      </c>
      <c r="C6" s="341"/>
      <c r="D6" s="340" t="s">
        <v>14</v>
      </c>
      <c r="E6" s="341"/>
      <c r="F6" s="342"/>
      <c r="G6" s="338" t="s">
        <v>5</v>
      </c>
    </row>
    <row r="7" spans="1:8" ht="12.75" customHeight="1" thickBot="1">
      <c r="A7" s="337"/>
      <c r="B7" s="244" t="s">
        <v>10</v>
      </c>
      <c r="C7" s="242" t="s">
        <v>32</v>
      </c>
      <c r="D7" s="232" t="s">
        <v>29</v>
      </c>
      <c r="E7" s="233" t="s">
        <v>33</v>
      </c>
      <c r="F7" s="234" t="s">
        <v>37</v>
      </c>
      <c r="G7" s="339"/>
    </row>
    <row r="8" spans="1:8">
      <c r="A8" s="245">
        <v>1984</v>
      </c>
      <c r="B8" s="230"/>
      <c r="C8" s="231"/>
      <c r="D8" s="189"/>
      <c r="E8" s="190">
        <v>4</v>
      </c>
      <c r="F8" s="249">
        <v>145</v>
      </c>
      <c r="G8" s="191">
        <f t="shared" ref="G8:G26" si="0">SUM(B8:F8)</f>
        <v>149</v>
      </c>
    </row>
    <row r="9" spans="1:8">
      <c r="A9" s="246">
        <v>1985</v>
      </c>
      <c r="B9" s="193"/>
      <c r="C9" s="223"/>
      <c r="D9" s="192"/>
      <c r="E9" s="193">
        <v>8</v>
      </c>
      <c r="F9" s="225">
        <v>278</v>
      </c>
      <c r="G9" s="194">
        <f t="shared" si="0"/>
        <v>286</v>
      </c>
    </row>
    <row r="10" spans="1:8">
      <c r="A10" s="246">
        <v>1986</v>
      </c>
      <c r="B10" s="193"/>
      <c r="C10" s="223"/>
      <c r="D10" s="192"/>
      <c r="E10" s="193">
        <v>19</v>
      </c>
      <c r="F10" s="225">
        <v>362</v>
      </c>
      <c r="G10" s="194">
        <f t="shared" si="0"/>
        <v>381</v>
      </c>
    </row>
    <row r="11" spans="1:8">
      <c r="A11" s="246">
        <v>1987</v>
      </c>
      <c r="B11" s="193"/>
      <c r="C11" s="223"/>
      <c r="D11" s="192"/>
      <c r="E11" s="193">
        <v>26</v>
      </c>
      <c r="F11" s="225">
        <v>575</v>
      </c>
      <c r="G11" s="194">
        <f t="shared" si="0"/>
        <v>601</v>
      </c>
    </row>
    <row r="12" spans="1:8">
      <c r="A12" s="246">
        <v>1988</v>
      </c>
      <c r="B12" s="193"/>
      <c r="C12" s="223"/>
      <c r="D12" s="192"/>
      <c r="E12" s="193">
        <v>19</v>
      </c>
      <c r="F12" s="225">
        <v>619</v>
      </c>
      <c r="G12" s="194">
        <f t="shared" si="0"/>
        <v>638</v>
      </c>
    </row>
    <row r="13" spans="1:8">
      <c r="A13" s="246">
        <v>1989</v>
      </c>
      <c r="B13" s="193"/>
      <c r="C13" s="223"/>
      <c r="D13" s="192"/>
      <c r="E13" s="193">
        <v>34</v>
      </c>
      <c r="F13" s="225">
        <v>471</v>
      </c>
      <c r="G13" s="194">
        <f t="shared" si="0"/>
        <v>505</v>
      </c>
    </row>
    <row r="14" spans="1:8">
      <c r="A14" s="246">
        <v>1990</v>
      </c>
      <c r="B14" s="193"/>
      <c r="C14" s="223"/>
      <c r="D14" s="192"/>
      <c r="E14" s="193">
        <v>20</v>
      </c>
      <c r="F14" s="225">
        <v>390</v>
      </c>
      <c r="G14" s="194">
        <f t="shared" si="0"/>
        <v>410</v>
      </c>
    </row>
    <row r="15" spans="1:8">
      <c r="A15" s="246">
        <v>1991</v>
      </c>
      <c r="B15" s="193"/>
      <c r="C15" s="223"/>
      <c r="D15" s="192"/>
      <c r="E15" s="193">
        <v>18</v>
      </c>
      <c r="F15" s="225">
        <v>328</v>
      </c>
      <c r="G15" s="194">
        <f t="shared" si="0"/>
        <v>346</v>
      </c>
    </row>
    <row r="16" spans="1:8">
      <c r="A16" s="246">
        <v>1992</v>
      </c>
      <c r="B16" s="193"/>
      <c r="C16" s="223"/>
      <c r="D16" s="192"/>
      <c r="E16" s="193">
        <v>16</v>
      </c>
      <c r="F16" s="225">
        <v>324</v>
      </c>
      <c r="G16" s="194">
        <f t="shared" si="0"/>
        <v>340</v>
      </c>
    </row>
    <row r="17" spans="1:7">
      <c r="A17" s="246">
        <v>1993</v>
      </c>
      <c r="B17" s="193"/>
      <c r="C17" s="223"/>
      <c r="D17" s="192"/>
      <c r="E17" s="193">
        <v>39</v>
      </c>
      <c r="F17" s="225">
        <v>513</v>
      </c>
      <c r="G17" s="194">
        <f t="shared" si="0"/>
        <v>552</v>
      </c>
    </row>
    <row r="18" spans="1:7">
      <c r="A18" s="246">
        <v>1994</v>
      </c>
      <c r="B18" s="193"/>
      <c r="C18" s="223"/>
      <c r="D18" s="192"/>
      <c r="E18" s="193">
        <v>70</v>
      </c>
      <c r="F18" s="225">
        <v>750</v>
      </c>
      <c r="G18" s="194">
        <f t="shared" si="0"/>
        <v>820</v>
      </c>
    </row>
    <row r="19" spans="1:7">
      <c r="A19" s="246">
        <v>1995</v>
      </c>
      <c r="B19" s="193"/>
      <c r="C19" s="223"/>
      <c r="D19" s="192"/>
      <c r="E19" s="193">
        <v>116</v>
      </c>
      <c r="F19" s="225">
        <v>1230</v>
      </c>
      <c r="G19" s="194">
        <f t="shared" si="0"/>
        <v>1346</v>
      </c>
    </row>
    <row r="20" spans="1:7">
      <c r="A20" s="246">
        <v>1996</v>
      </c>
      <c r="B20" s="193"/>
      <c r="C20" s="223"/>
      <c r="D20" s="192"/>
      <c r="E20" s="193">
        <v>137</v>
      </c>
      <c r="F20" s="225">
        <v>1133</v>
      </c>
      <c r="G20" s="194">
        <f t="shared" si="0"/>
        <v>1270</v>
      </c>
    </row>
    <row r="21" spans="1:7">
      <c r="A21" s="246">
        <v>1997</v>
      </c>
      <c r="B21" s="193"/>
      <c r="C21" s="223"/>
      <c r="D21" s="192"/>
      <c r="E21" s="193">
        <v>254</v>
      </c>
      <c r="F21" s="225">
        <v>1447</v>
      </c>
      <c r="G21" s="194">
        <f t="shared" si="0"/>
        <v>1701</v>
      </c>
    </row>
    <row r="22" spans="1:7">
      <c r="A22" s="246">
        <v>1998</v>
      </c>
      <c r="B22" s="193"/>
      <c r="C22" s="223"/>
      <c r="D22" s="192"/>
      <c r="E22" s="193">
        <v>113</v>
      </c>
      <c r="F22" s="225">
        <v>1620</v>
      </c>
      <c r="G22" s="194">
        <f t="shared" si="0"/>
        <v>1733</v>
      </c>
    </row>
    <row r="23" spans="1:7">
      <c r="A23" s="246">
        <v>1999</v>
      </c>
      <c r="B23" s="193"/>
      <c r="C23" s="223"/>
      <c r="D23" s="192"/>
      <c r="E23" s="193">
        <v>459</v>
      </c>
      <c r="F23" s="225">
        <v>2319</v>
      </c>
      <c r="G23" s="194">
        <f t="shared" si="0"/>
        <v>2778</v>
      </c>
    </row>
    <row r="24" spans="1:7" ht="12.75" customHeight="1">
      <c r="A24" s="246">
        <v>2000</v>
      </c>
      <c r="B24" s="193"/>
      <c r="C24" s="223"/>
      <c r="D24" s="192"/>
      <c r="E24" s="193">
        <v>446</v>
      </c>
      <c r="F24" s="225">
        <v>2845</v>
      </c>
      <c r="G24" s="194">
        <f t="shared" si="0"/>
        <v>3291</v>
      </c>
    </row>
    <row r="25" spans="1:7">
      <c r="A25" s="246">
        <v>2001</v>
      </c>
      <c r="B25" s="193"/>
      <c r="C25" s="223"/>
      <c r="D25" s="192"/>
      <c r="E25" s="193">
        <v>508</v>
      </c>
      <c r="F25" s="225">
        <v>2680</v>
      </c>
      <c r="G25" s="194">
        <f t="shared" si="0"/>
        <v>3188</v>
      </c>
    </row>
    <row r="26" spans="1:7">
      <c r="A26" s="246">
        <v>2002</v>
      </c>
      <c r="B26" s="193"/>
      <c r="C26" s="223"/>
      <c r="D26" s="192"/>
      <c r="E26" s="193">
        <v>515</v>
      </c>
      <c r="F26" s="225">
        <v>2335</v>
      </c>
      <c r="G26" s="194">
        <f t="shared" si="0"/>
        <v>2850</v>
      </c>
    </row>
    <row r="27" spans="1:7">
      <c r="A27" s="246">
        <v>2003</v>
      </c>
      <c r="B27" s="193"/>
      <c r="C27" s="223"/>
      <c r="D27" s="192"/>
      <c r="E27" s="193">
        <v>540</v>
      </c>
      <c r="F27" s="225">
        <v>2481</v>
      </c>
      <c r="G27" s="194">
        <f t="shared" ref="G27:G44" si="1">SUM(B27:F27)</f>
        <v>3021</v>
      </c>
    </row>
    <row r="28" spans="1:7">
      <c r="A28" s="246">
        <v>2004</v>
      </c>
      <c r="B28" s="193">
        <v>150099</v>
      </c>
      <c r="C28" s="223"/>
      <c r="D28" s="192">
        <v>125</v>
      </c>
      <c r="E28" s="193">
        <v>711</v>
      </c>
      <c r="F28" s="225">
        <v>3576</v>
      </c>
      <c r="G28" s="194">
        <f t="shared" si="1"/>
        <v>154511</v>
      </c>
    </row>
    <row r="29" spans="1:7">
      <c r="A29" s="246">
        <v>2005</v>
      </c>
      <c r="B29" s="193">
        <v>173550</v>
      </c>
      <c r="C29" s="223"/>
      <c r="D29" s="192">
        <v>241</v>
      </c>
      <c r="E29" s="193">
        <v>1260</v>
      </c>
      <c r="F29" s="225">
        <v>4411</v>
      </c>
      <c r="G29" s="194">
        <f t="shared" si="1"/>
        <v>179462</v>
      </c>
    </row>
    <row r="30" spans="1:7">
      <c r="A30" s="246">
        <v>2006</v>
      </c>
      <c r="B30" s="193">
        <v>179973</v>
      </c>
      <c r="C30" s="223"/>
      <c r="D30" s="192">
        <v>239</v>
      </c>
      <c r="E30" s="193">
        <v>1896</v>
      </c>
      <c r="F30" s="225">
        <v>4541</v>
      </c>
      <c r="G30" s="194">
        <f t="shared" si="1"/>
        <v>186649</v>
      </c>
    </row>
    <row r="31" spans="1:7">
      <c r="A31" s="246">
        <v>2007</v>
      </c>
      <c r="B31" s="193">
        <v>205396</v>
      </c>
      <c r="C31" s="223"/>
      <c r="D31" s="192">
        <v>84</v>
      </c>
      <c r="E31" s="193">
        <v>1864</v>
      </c>
      <c r="F31" s="225">
        <v>5284</v>
      </c>
      <c r="G31" s="194">
        <f t="shared" si="1"/>
        <v>212628</v>
      </c>
    </row>
    <row r="32" spans="1:7">
      <c r="A32" s="246">
        <v>2008</v>
      </c>
      <c r="B32" s="193">
        <v>210126</v>
      </c>
      <c r="C32" s="223">
        <v>7895</v>
      </c>
      <c r="D32" s="192">
        <v>104</v>
      </c>
      <c r="E32" s="193">
        <v>2127</v>
      </c>
      <c r="F32" s="225">
        <v>3041</v>
      </c>
      <c r="G32" s="194">
        <f t="shared" si="1"/>
        <v>223293</v>
      </c>
    </row>
    <row r="33" spans="1:9">
      <c r="A33" s="246">
        <v>2009</v>
      </c>
      <c r="B33" s="193">
        <v>170605</v>
      </c>
      <c r="C33" s="223">
        <v>5385</v>
      </c>
      <c r="D33" s="192">
        <v>193</v>
      </c>
      <c r="E33" s="193">
        <v>819</v>
      </c>
      <c r="F33" s="225">
        <v>2310</v>
      </c>
      <c r="G33" s="194">
        <f t="shared" si="1"/>
        <v>179312</v>
      </c>
    </row>
    <row r="34" spans="1:9">
      <c r="A34" s="246">
        <v>2010</v>
      </c>
      <c r="B34" s="193">
        <v>220839</v>
      </c>
      <c r="C34" s="223">
        <v>5250</v>
      </c>
      <c r="D34" s="192">
        <v>364</v>
      </c>
      <c r="E34" s="193">
        <v>785</v>
      </c>
      <c r="F34" s="225">
        <v>2354</v>
      </c>
      <c r="G34" s="194">
        <f t="shared" si="1"/>
        <v>229592</v>
      </c>
    </row>
    <row r="35" spans="1:9">
      <c r="A35" s="246">
        <v>2011</v>
      </c>
      <c r="B35" s="193">
        <v>242919</v>
      </c>
      <c r="C35" s="223">
        <v>8727</v>
      </c>
      <c r="D35" s="192">
        <v>650</v>
      </c>
      <c r="E35" s="193">
        <v>2177</v>
      </c>
      <c r="F35" s="225">
        <v>2573</v>
      </c>
      <c r="G35" s="194">
        <f t="shared" si="1"/>
        <v>257046</v>
      </c>
    </row>
    <row r="36" spans="1:9">
      <c r="A36" s="246">
        <v>2012</v>
      </c>
      <c r="B36" s="193">
        <v>265481</v>
      </c>
      <c r="C36" s="223">
        <v>9123</v>
      </c>
      <c r="D36" s="192">
        <v>866</v>
      </c>
      <c r="E36" s="193">
        <v>1976</v>
      </c>
      <c r="F36" s="225">
        <v>4172</v>
      </c>
      <c r="G36" s="194">
        <f t="shared" si="1"/>
        <v>281618</v>
      </c>
    </row>
    <row r="37" spans="1:9">
      <c r="A37" s="246">
        <v>2013</v>
      </c>
      <c r="B37" s="193">
        <v>295174</v>
      </c>
      <c r="C37" s="223">
        <v>8496</v>
      </c>
      <c r="D37" s="192">
        <v>936</v>
      </c>
      <c r="E37" s="193">
        <v>1766</v>
      </c>
      <c r="F37" s="225">
        <v>3937</v>
      </c>
      <c r="G37" s="194">
        <f t="shared" si="1"/>
        <v>310309</v>
      </c>
    </row>
    <row r="38" spans="1:9">
      <c r="A38" s="246">
        <v>2014</v>
      </c>
      <c r="B38" s="193">
        <v>312920</v>
      </c>
      <c r="C38" s="223">
        <v>10036</v>
      </c>
      <c r="D38" s="192">
        <v>2471</v>
      </c>
      <c r="E38" s="193">
        <v>1818</v>
      </c>
      <c r="F38" s="225">
        <v>3836</v>
      </c>
      <c r="G38" s="194">
        <f t="shared" si="1"/>
        <v>331081</v>
      </c>
    </row>
    <row r="39" spans="1:9">
      <c r="A39" s="246">
        <v>2015</v>
      </c>
      <c r="B39" s="193">
        <v>353312</v>
      </c>
      <c r="C39" s="223">
        <v>15322</v>
      </c>
      <c r="D39" s="192">
        <v>2486</v>
      </c>
      <c r="E39" s="193">
        <v>3634</v>
      </c>
      <c r="F39" s="225">
        <v>5342</v>
      </c>
      <c r="G39" s="194">
        <f t="shared" si="1"/>
        <v>380096</v>
      </c>
    </row>
    <row r="40" spans="1:9" ht="13.5" customHeight="1">
      <c r="A40" s="246">
        <v>2016</v>
      </c>
      <c r="B40" s="193">
        <v>345276</v>
      </c>
      <c r="C40" s="223">
        <v>12979</v>
      </c>
      <c r="D40" s="192">
        <v>1045</v>
      </c>
      <c r="E40" s="193">
        <v>3427</v>
      </c>
      <c r="F40" s="225">
        <v>6425</v>
      </c>
      <c r="G40" s="194">
        <f t="shared" si="1"/>
        <v>369152</v>
      </c>
    </row>
    <row r="41" spans="1:9" ht="13.5" customHeight="1">
      <c r="A41" s="246">
        <v>2017</v>
      </c>
      <c r="B41" s="193">
        <v>329239</v>
      </c>
      <c r="C41" s="223">
        <v>9642</v>
      </c>
      <c r="D41" s="192">
        <v>554</v>
      </c>
      <c r="E41" s="193">
        <v>1992</v>
      </c>
      <c r="F41" s="225">
        <v>5477</v>
      </c>
      <c r="G41" s="194">
        <f t="shared" si="1"/>
        <v>346904</v>
      </c>
    </row>
    <row r="42" spans="1:9">
      <c r="A42" s="246">
        <v>2018</v>
      </c>
      <c r="B42" s="193">
        <v>52685</v>
      </c>
      <c r="C42" s="223">
        <v>836</v>
      </c>
      <c r="D42" s="192">
        <v>86</v>
      </c>
      <c r="E42" s="193">
        <v>233</v>
      </c>
      <c r="F42" s="225">
        <v>5063</v>
      </c>
      <c r="G42" s="194">
        <f t="shared" si="1"/>
        <v>58903</v>
      </c>
    </row>
    <row r="43" spans="1:9">
      <c r="A43" s="246">
        <v>2019</v>
      </c>
      <c r="B43" s="193">
        <v>346</v>
      </c>
      <c r="C43" s="223">
        <v>16</v>
      </c>
      <c r="D43" s="192"/>
      <c r="E43" s="193">
        <v>9</v>
      </c>
      <c r="F43" s="225">
        <v>3102</v>
      </c>
      <c r="G43" s="194">
        <f t="shared" si="1"/>
        <v>3473</v>
      </c>
      <c r="H43" s="92"/>
    </row>
    <row r="44" spans="1:9" ht="13.5" thickBot="1">
      <c r="A44" s="247">
        <v>2020</v>
      </c>
      <c r="B44" s="193"/>
      <c r="C44" s="223"/>
      <c r="D44" s="226"/>
      <c r="E44" s="227"/>
      <c r="F44" s="229">
        <v>26</v>
      </c>
      <c r="G44" s="194">
        <f t="shared" si="1"/>
        <v>26</v>
      </c>
      <c r="H44" s="150"/>
    </row>
    <row r="45" spans="1:9" ht="13.5" thickBot="1">
      <c r="A45" s="118" t="s">
        <v>5</v>
      </c>
      <c r="B45" s="110">
        <f t="shared" ref="B45:G45" si="2">SUM(B8:B44)</f>
        <v>3507940</v>
      </c>
      <c r="C45" s="224">
        <f t="shared" si="2"/>
        <v>93707</v>
      </c>
      <c r="D45" s="107">
        <f t="shared" si="2"/>
        <v>10444</v>
      </c>
      <c r="E45" s="91">
        <f t="shared" si="2"/>
        <v>29855</v>
      </c>
      <c r="F45" s="224">
        <f t="shared" si="2"/>
        <v>88315</v>
      </c>
      <c r="G45" s="243">
        <f t="shared" si="2"/>
        <v>3730261</v>
      </c>
      <c r="I45" s="150"/>
    </row>
    <row r="50" spans="4:8" ht="12.75" customHeight="1"/>
    <row r="64" spans="4:8">
      <c r="D64" s="93"/>
      <c r="E64" s="49"/>
      <c r="F64" s="49"/>
      <c r="G64" s="49"/>
      <c r="H64" s="49"/>
    </row>
    <row r="68" spans="1:8" ht="12.75" customHeight="1"/>
    <row r="71" spans="1:8">
      <c r="A71" s="94" t="s">
        <v>49</v>
      </c>
      <c r="B71" s="334" t="s">
        <v>45</v>
      </c>
      <c r="C71" s="334"/>
    </row>
    <row r="72" spans="1:8" s="49" customFormat="1">
      <c r="A72" s="2" t="s">
        <v>10</v>
      </c>
      <c r="B72" s="2" t="s">
        <v>101</v>
      </c>
      <c r="C72" s="85"/>
      <c r="D72" s="85"/>
      <c r="E72" s="85"/>
      <c r="F72" s="85"/>
      <c r="G72" s="85"/>
      <c r="H72" s="85"/>
    </row>
    <row r="73" spans="1:8">
      <c r="A73" s="2" t="s">
        <v>29</v>
      </c>
      <c r="B73" s="2" t="s">
        <v>102</v>
      </c>
    </row>
    <row r="74" spans="1:8">
      <c r="A74" s="2" t="s">
        <v>32</v>
      </c>
      <c r="B74" s="2" t="s">
        <v>46</v>
      </c>
    </row>
    <row r="75" spans="1:8" ht="12.75" customHeight="1">
      <c r="A75" s="2" t="s">
        <v>33</v>
      </c>
      <c r="B75" s="2" t="s">
        <v>47</v>
      </c>
    </row>
    <row r="76" spans="1:8">
      <c r="A76" s="2" t="s">
        <v>37</v>
      </c>
      <c r="B76" s="2" t="s">
        <v>48</v>
      </c>
    </row>
  </sheetData>
  <mergeCells count="6">
    <mergeCell ref="B71:C71"/>
    <mergeCell ref="A4:H4"/>
    <mergeCell ref="A6:A7"/>
    <mergeCell ref="G6:G7"/>
    <mergeCell ref="D6:F6"/>
    <mergeCell ref="B6:C6"/>
  </mergeCells>
  <phoneticPr fontId="1" type="noConversion"/>
  <pageMargins left="0.75" right="0.75" top="1" bottom="1" header="0.5" footer="0.5"/>
  <pageSetup scale="69" orientation="portrait" r:id="rId1"/>
  <headerFooter alignWithMargins="0">
    <oddFooter>&amp;C&amp;14B-&amp;P-4</oddFooter>
  </headerFooter>
  <ignoredErrors>
    <ignoredError sqref="G8:G26 G27:G4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70"/>
  <sheetViews>
    <sheetView zoomScaleNormal="100" workbookViewId="0"/>
  </sheetViews>
  <sheetFormatPr defaultRowHeight="12.75"/>
  <cols>
    <col min="1" max="1" width="10.42578125" style="85" customWidth="1"/>
    <col min="2" max="2" width="13.42578125" style="85" customWidth="1"/>
    <col min="3" max="3" width="10.5703125" style="85" customWidth="1"/>
    <col min="4" max="4" width="9.140625" style="85"/>
    <col min="5" max="6" width="8.5703125" style="85" customWidth="1"/>
    <col min="7" max="7" width="11.5703125" style="85" bestFit="1" customWidth="1"/>
    <col min="8" max="8" width="12" style="85" customWidth="1"/>
    <col min="9" max="9" width="14.140625" style="85" customWidth="1"/>
    <col min="10" max="16384" width="9.140625" style="85"/>
  </cols>
  <sheetData>
    <row r="1" spans="1:9" ht="18">
      <c r="A1" s="12" t="s">
        <v>103</v>
      </c>
    </row>
    <row r="2" spans="1:9" ht="12.75" customHeight="1">
      <c r="A2" s="343" t="s">
        <v>44</v>
      </c>
      <c r="B2" s="343"/>
      <c r="C2" s="343"/>
      <c r="D2" s="343"/>
      <c r="E2" s="343"/>
      <c r="F2" s="343"/>
      <c r="G2" s="343"/>
      <c r="H2" s="343"/>
      <c r="I2" s="343"/>
    </row>
    <row r="3" spans="1:9" ht="12.75" customHeight="1">
      <c r="A3" s="343"/>
      <c r="B3" s="343"/>
      <c r="C3" s="343"/>
      <c r="D3" s="343"/>
      <c r="E3" s="343"/>
      <c r="F3" s="343"/>
      <c r="G3" s="343"/>
      <c r="H3" s="343"/>
      <c r="I3" s="343"/>
    </row>
    <row r="4" spans="1:9" ht="13.5" thickBot="1">
      <c r="I4" s="41"/>
    </row>
    <row r="5" spans="1:9" ht="12.75" customHeight="1">
      <c r="A5" s="336" t="s">
        <v>6</v>
      </c>
      <c r="B5" s="341" t="s">
        <v>34</v>
      </c>
      <c r="C5" s="341"/>
      <c r="D5" s="340" t="s">
        <v>14</v>
      </c>
      <c r="E5" s="341"/>
      <c r="F5" s="342"/>
      <c r="G5" s="344" t="s">
        <v>5</v>
      </c>
    </row>
    <row r="6" spans="1:9" ht="12.75" customHeight="1" thickBot="1">
      <c r="A6" s="337"/>
      <c r="B6" s="253" t="s">
        <v>10</v>
      </c>
      <c r="C6" s="254" t="s">
        <v>32</v>
      </c>
      <c r="D6" s="255" t="s">
        <v>29</v>
      </c>
      <c r="E6" s="256" t="s">
        <v>33</v>
      </c>
      <c r="F6" s="257" t="s">
        <v>37</v>
      </c>
      <c r="G6" s="345"/>
      <c r="H6" s="67"/>
    </row>
    <row r="7" spans="1:9" ht="12.75" customHeight="1">
      <c r="A7" s="250">
        <v>1984</v>
      </c>
      <c r="B7" s="189"/>
      <c r="C7" s="268"/>
      <c r="D7" s="189"/>
      <c r="E7" s="190">
        <v>4</v>
      </c>
      <c r="F7" s="249">
        <v>148</v>
      </c>
      <c r="G7" s="197">
        <f t="shared" ref="G7:G43" si="0">SUM(B7:F7)</f>
        <v>152</v>
      </c>
      <c r="H7" s="68"/>
    </row>
    <row r="8" spans="1:9">
      <c r="A8" s="251">
        <v>1985</v>
      </c>
      <c r="B8" s="192"/>
      <c r="C8" s="223"/>
      <c r="D8" s="192"/>
      <c r="E8" s="193">
        <v>8</v>
      </c>
      <c r="F8" s="225">
        <v>304</v>
      </c>
      <c r="G8" s="198">
        <f t="shared" si="0"/>
        <v>312</v>
      </c>
      <c r="H8" s="68"/>
    </row>
    <row r="9" spans="1:9">
      <c r="A9" s="251">
        <v>1986</v>
      </c>
      <c r="B9" s="192"/>
      <c r="C9" s="223"/>
      <c r="D9" s="192"/>
      <c r="E9" s="193">
        <v>20</v>
      </c>
      <c r="F9" s="225">
        <v>390</v>
      </c>
      <c r="G9" s="198">
        <f t="shared" si="0"/>
        <v>410</v>
      </c>
      <c r="H9" s="68"/>
    </row>
    <row r="10" spans="1:9">
      <c r="A10" s="251">
        <v>1987</v>
      </c>
      <c r="B10" s="192"/>
      <c r="C10" s="223"/>
      <c r="D10" s="192"/>
      <c r="E10" s="193">
        <v>30</v>
      </c>
      <c r="F10" s="225">
        <v>617</v>
      </c>
      <c r="G10" s="198">
        <f t="shared" si="0"/>
        <v>647</v>
      </c>
      <c r="H10" s="68"/>
    </row>
    <row r="11" spans="1:9">
      <c r="A11" s="251">
        <v>1988</v>
      </c>
      <c r="B11" s="192"/>
      <c r="C11" s="223"/>
      <c r="D11" s="192"/>
      <c r="E11" s="193">
        <v>19</v>
      </c>
      <c r="F11" s="225">
        <v>663</v>
      </c>
      <c r="G11" s="198">
        <f t="shared" si="0"/>
        <v>682</v>
      </c>
      <c r="H11" s="68"/>
    </row>
    <row r="12" spans="1:9">
      <c r="A12" s="251">
        <v>1989</v>
      </c>
      <c r="B12" s="192"/>
      <c r="C12" s="223"/>
      <c r="D12" s="192"/>
      <c r="E12" s="193">
        <v>38</v>
      </c>
      <c r="F12" s="225">
        <v>500</v>
      </c>
      <c r="G12" s="198">
        <f t="shared" si="0"/>
        <v>538</v>
      </c>
      <c r="H12" s="68"/>
    </row>
    <row r="13" spans="1:9">
      <c r="A13" s="251">
        <v>1990</v>
      </c>
      <c r="B13" s="192"/>
      <c r="C13" s="223"/>
      <c r="D13" s="192"/>
      <c r="E13" s="193">
        <v>20</v>
      </c>
      <c r="F13" s="225">
        <v>421</v>
      </c>
      <c r="G13" s="198">
        <f t="shared" si="0"/>
        <v>441</v>
      </c>
      <c r="H13" s="68"/>
    </row>
    <row r="14" spans="1:9">
      <c r="A14" s="251">
        <v>1991</v>
      </c>
      <c r="B14" s="192"/>
      <c r="C14" s="223"/>
      <c r="D14" s="192"/>
      <c r="E14" s="193">
        <v>19</v>
      </c>
      <c r="F14" s="225">
        <v>367</v>
      </c>
      <c r="G14" s="198">
        <f t="shared" si="0"/>
        <v>386</v>
      </c>
      <c r="H14" s="68"/>
    </row>
    <row r="15" spans="1:9">
      <c r="A15" s="251">
        <v>1992</v>
      </c>
      <c r="B15" s="192"/>
      <c r="C15" s="223"/>
      <c r="D15" s="192"/>
      <c r="E15" s="193">
        <v>17</v>
      </c>
      <c r="F15" s="225">
        <v>351</v>
      </c>
      <c r="G15" s="198">
        <f t="shared" si="0"/>
        <v>368</v>
      </c>
      <c r="H15" s="68"/>
    </row>
    <row r="16" spans="1:9">
      <c r="A16" s="251">
        <v>1993</v>
      </c>
      <c r="B16" s="192"/>
      <c r="C16" s="223"/>
      <c r="D16" s="192"/>
      <c r="E16" s="193">
        <v>40</v>
      </c>
      <c r="F16" s="225">
        <v>549</v>
      </c>
      <c r="G16" s="198">
        <f t="shared" si="0"/>
        <v>589</v>
      </c>
      <c r="H16" s="68"/>
    </row>
    <row r="17" spans="1:8">
      <c r="A17" s="251">
        <v>1994</v>
      </c>
      <c r="B17" s="192"/>
      <c r="C17" s="223"/>
      <c r="D17" s="192"/>
      <c r="E17" s="193">
        <v>79</v>
      </c>
      <c r="F17" s="225">
        <v>801</v>
      </c>
      <c r="G17" s="198">
        <f t="shared" si="0"/>
        <v>880</v>
      </c>
      <c r="H17" s="68"/>
    </row>
    <row r="18" spans="1:8">
      <c r="A18" s="251">
        <v>1995</v>
      </c>
      <c r="B18" s="192"/>
      <c r="C18" s="223"/>
      <c r="D18" s="192"/>
      <c r="E18" s="193">
        <v>121</v>
      </c>
      <c r="F18" s="225">
        <v>1289</v>
      </c>
      <c r="G18" s="198">
        <f t="shared" si="0"/>
        <v>1410</v>
      </c>
      <c r="H18" s="68"/>
    </row>
    <row r="19" spans="1:8">
      <c r="A19" s="251">
        <v>1996</v>
      </c>
      <c r="B19" s="192"/>
      <c r="C19" s="223"/>
      <c r="D19" s="192"/>
      <c r="E19" s="193">
        <v>142</v>
      </c>
      <c r="F19" s="225">
        <v>1185</v>
      </c>
      <c r="G19" s="198">
        <f t="shared" si="0"/>
        <v>1327</v>
      </c>
      <c r="H19" s="68"/>
    </row>
    <row r="20" spans="1:8">
      <c r="A20" s="251">
        <v>1997</v>
      </c>
      <c r="B20" s="192"/>
      <c r="C20" s="223"/>
      <c r="D20" s="192"/>
      <c r="E20" s="193">
        <v>280</v>
      </c>
      <c r="F20" s="225">
        <v>1542</v>
      </c>
      <c r="G20" s="198">
        <f t="shared" si="0"/>
        <v>1822</v>
      </c>
      <c r="H20" s="68"/>
    </row>
    <row r="21" spans="1:8">
      <c r="A21" s="251">
        <v>1998</v>
      </c>
      <c r="B21" s="192"/>
      <c r="C21" s="223"/>
      <c r="D21" s="192"/>
      <c r="E21" s="193">
        <v>127</v>
      </c>
      <c r="F21" s="225">
        <v>1714</v>
      </c>
      <c r="G21" s="198">
        <f t="shared" si="0"/>
        <v>1841</v>
      </c>
      <c r="H21" s="68"/>
    </row>
    <row r="22" spans="1:8">
      <c r="A22" s="251">
        <v>1999</v>
      </c>
      <c r="B22" s="192"/>
      <c r="C22" s="223"/>
      <c r="D22" s="192"/>
      <c r="E22" s="193">
        <v>491</v>
      </c>
      <c r="F22" s="225">
        <v>2402</v>
      </c>
      <c r="G22" s="198">
        <f t="shared" si="0"/>
        <v>2893</v>
      </c>
      <c r="H22" s="68"/>
    </row>
    <row r="23" spans="1:8">
      <c r="A23" s="251">
        <v>2000</v>
      </c>
      <c r="B23" s="192"/>
      <c r="C23" s="223"/>
      <c r="D23" s="192"/>
      <c r="E23" s="193">
        <v>480</v>
      </c>
      <c r="F23" s="225">
        <v>3001</v>
      </c>
      <c r="G23" s="198">
        <f t="shared" si="0"/>
        <v>3481</v>
      </c>
      <c r="H23" s="68"/>
    </row>
    <row r="24" spans="1:8">
      <c r="A24" s="251">
        <v>2001</v>
      </c>
      <c r="B24" s="192"/>
      <c r="C24" s="223"/>
      <c r="D24" s="192"/>
      <c r="E24" s="193">
        <v>536</v>
      </c>
      <c r="F24" s="225">
        <v>2812</v>
      </c>
      <c r="G24" s="198">
        <f t="shared" si="0"/>
        <v>3348</v>
      </c>
      <c r="H24" s="68"/>
    </row>
    <row r="25" spans="1:8">
      <c r="A25" s="251">
        <v>2002</v>
      </c>
      <c r="B25" s="192"/>
      <c r="C25" s="223"/>
      <c r="D25" s="192"/>
      <c r="E25" s="193">
        <v>565</v>
      </c>
      <c r="F25" s="225">
        <v>2462</v>
      </c>
      <c r="G25" s="198">
        <f t="shared" si="0"/>
        <v>3027</v>
      </c>
      <c r="H25" s="68"/>
    </row>
    <row r="26" spans="1:8">
      <c r="A26" s="251">
        <v>2003</v>
      </c>
      <c r="B26" s="192"/>
      <c r="C26" s="223"/>
      <c r="D26" s="192"/>
      <c r="E26" s="193">
        <v>585</v>
      </c>
      <c r="F26" s="225">
        <v>2669</v>
      </c>
      <c r="G26" s="198">
        <f t="shared" si="0"/>
        <v>3254</v>
      </c>
      <c r="H26" s="68"/>
    </row>
    <row r="27" spans="1:8">
      <c r="A27" s="251">
        <v>2004</v>
      </c>
      <c r="B27" s="192">
        <v>176679</v>
      </c>
      <c r="C27" s="223"/>
      <c r="D27" s="192">
        <v>144</v>
      </c>
      <c r="E27" s="193">
        <v>782</v>
      </c>
      <c r="F27" s="225">
        <v>3825</v>
      </c>
      <c r="G27" s="198">
        <f t="shared" si="0"/>
        <v>181430</v>
      </c>
      <c r="H27" s="68"/>
    </row>
    <row r="28" spans="1:8">
      <c r="A28" s="251">
        <v>2005</v>
      </c>
      <c r="B28" s="192">
        <v>201371</v>
      </c>
      <c r="C28" s="223"/>
      <c r="D28" s="192">
        <v>269</v>
      </c>
      <c r="E28" s="193">
        <v>1339</v>
      </c>
      <c r="F28" s="225">
        <v>4779</v>
      </c>
      <c r="G28" s="198">
        <f t="shared" si="0"/>
        <v>207758</v>
      </c>
      <c r="H28" s="68"/>
    </row>
    <row r="29" spans="1:8">
      <c r="A29" s="251">
        <v>2006</v>
      </c>
      <c r="B29" s="192">
        <v>205706</v>
      </c>
      <c r="C29" s="223"/>
      <c r="D29" s="192">
        <v>263</v>
      </c>
      <c r="E29" s="193">
        <v>1971</v>
      </c>
      <c r="F29" s="225">
        <v>4893</v>
      </c>
      <c r="G29" s="198">
        <f t="shared" si="0"/>
        <v>212833</v>
      </c>
      <c r="H29" s="68"/>
    </row>
    <row r="30" spans="1:8">
      <c r="A30" s="251">
        <v>2007</v>
      </c>
      <c r="B30" s="192">
        <v>229520</v>
      </c>
      <c r="C30" s="223"/>
      <c r="D30" s="192">
        <v>106</v>
      </c>
      <c r="E30" s="193">
        <v>2121</v>
      </c>
      <c r="F30" s="225">
        <v>5704</v>
      </c>
      <c r="G30" s="198">
        <f t="shared" si="0"/>
        <v>237451</v>
      </c>
      <c r="H30" s="68"/>
    </row>
    <row r="31" spans="1:8">
      <c r="A31" s="251">
        <v>2008</v>
      </c>
      <c r="B31" s="192">
        <v>232310</v>
      </c>
      <c r="C31" s="223">
        <v>9209</v>
      </c>
      <c r="D31" s="192">
        <v>116</v>
      </c>
      <c r="E31" s="193">
        <v>2509</v>
      </c>
      <c r="F31" s="225">
        <v>3225</v>
      </c>
      <c r="G31" s="198">
        <f t="shared" si="0"/>
        <v>247369</v>
      </c>
      <c r="H31" s="68"/>
    </row>
    <row r="32" spans="1:8">
      <c r="A32" s="251">
        <v>2009</v>
      </c>
      <c r="B32" s="192">
        <v>186466</v>
      </c>
      <c r="C32" s="223">
        <v>6407</v>
      </c>
      <c r="D32" s="192">
        <v>248</v>
      </c>
      <c r="E32" s="193">
        <v>941</v>
      </c>
      <c r="F32" s="225">
        <v>2396</v>
      </c>
      <c r="G32" s="198">
        <f t="shared" si="0"/>
        <v>196458</v>
      </c>
      <c r="H32" s="68"/>
    </row>
    <row r="33" spans="1:8">
      <c r="A33" s="251">
        <v>2010</v>
      </c>
      <c r="B33" s="192">
        <v>237794</v>
      </c>
      <c r="C33" s="223">
        <v>6095</v>
      </c>
      <c r="D33" s="192">
        <v>474</v>
      </c>
      <c r="E33" s="193">
        <v>916</v>
      </c>
      <c r="F33" s="225">
        <v>2447</v>
      </c>
      <c r="G33" s="198">
        <f t="shared" si="0"/>
        <v>247726</v>
      </c>
      <c r="H33" s="68"/>
    </row>
    <row r="34" spans="1:8">
      <c r="A34" s="251">
        <v>2011</v>
      </c>
      <c r="B34" s="192">
        <v>259772</v>
      </c>
      <c r="C34" s="223">
        <v>9937</v>
      </c>
      <c r="D34" s="192">
        <v>855</v>
      </c>
      <c r="E34" s="193">
        <v>2866</v>
      </c>
      <c r="F34" s="225">
        <v>2669</v>
      </c>
      <c r="G34" s="198">
        <f t="shared" si="0"/>
        <v>276099</v>
      </c>
      <c r="H34" s="68"/>
    </row>
    <row r="35" spans="1:8">
      <c r="A35" s="251">
        <v>2012</v>
      </c>
      <c r="B35" s="192">
        <v>281724</v>
      </c>
      <c r="C35" s="223">
        <v>10196</v>
      </c>
      <c r="D35" s="192">
        <v>1038</v>
      </c>
      <c r="E35" s="193">
        <v>2644</v>
      </c>
      <c r="F35" s="225">
        <v>4313</v>
      </c>
      <c r="G35" s="198">
        <f t="shared" si="0"/>
        <v>299915</v>
      </c>
      <c r="H35" s="41"/>
    </row>
    <row r="36" spans="1:8">
      <c r="A36" s="251">
        <v>2013</v>
      </c>
      <c r="B36" s="192">
        <v>311379</v>
      </c>
      <c r="C36" s="223">
        <v>9350</v>
      </c>
      <c r="D36" s="192">
        <v>1102</v>
      </c>
      <c r="E36" s="193">
        <v>2211</v>
      </c>
      <c r="F36" s="225">
        <v>4095</v>
      </c>
      <c r="G36" s="198">
        <f t="shared" si="0"/>
        <v>328137</v>
      </c>
      <c r="H36" s="41"/>
    </row>
    <row r="37" spans="1:8">
      <c r="A37" s="251">
        <v>2014</v>
      </c>
      <c r="B37" s="192">
        <v>327962</v>
      </c>
      <c r="C37" s="223">
        <v>10791</v>
      </c>
      <c r="D37" s="192">
        <v>2807</v>
      </c>
      <c r="E37" s="193">
        <v>2311</v>
      </c>
      <c r="F37" s="225">
        <v>3957</v>
      </c>
      <c r="G37" s="198">
        <f t="shared" si="0"/>
        <v>347828</v>
      </c>
      <c r="H37" s="41"/>
    </row>
    <row r="38" spans="1:8">
      <c r="A38" s="251">
        <v>2015</v>
      </c>
      <c r="B38" s="192">
        <v>374989</v>
      </c>
      <c r="C38" s="223">
        <v>16297</v>
      </c>
      <c r="D38" s="192">
        <v>2764</v>
      </c>
      <c r="E38" s="193">
        <v>4323</v>
      </c>
      <c r="F38" s="225">
        <v>5490</v>
      </c>
      <c r="G38" s="198">
        <f t="shared" si="0"/>
        <v>403863</v>
      </c>
      <c r="H38" s="41"/>
    </row>
    <row r="39" spans="1:8">
      <c r="A39" s="251">
        <v>2016</v>
      </c>
      <c r="B39" s="192">
        <v>360955</v>
      </c>
      <c r="C39" s="223">
        <v>13597</v>
      </c>
      <c r="D39" s="192">
        <v>1210</v>
      </c>
      <c r="E39" s="193">
        <v>3802</v>
      </c>
      <c r="F39" s="225">
        <v>6590</v>
      </c>
      <c r="G39" s="198">
        <f t="shared" si="0"/>
        <v>386154</v>
      </c>
      <c r="H39" s="41"/>
    </row>
    <row r="40" spans="1:8">
      <c r="A40" s="251">
        <v>2017</v>
      </c>
      <c r="B40" s="192">
        <v>337568</v>
      </c>
      <c r="C40" s="223">
        <v>9940</v>
      </c>
      <c r="D40" s="192">
        <v>603</v>
      </c>
      <c r="E40" s="193">
        <v>2159</v>
      </c>
      <c r="F40" s="225">
        <v>5595</v>
      </c>
      <c r="G40" s="198">
        <f t="shared" si="0"/>
        <v>355865</v>
      </c>
    </row>
    <row r="41" spans="1:8">
      <c r="A41" s="251">
        <v>2018</v>
      </c>
      <c r="B41" s="192">
        <v>54144</v>
      </c>
      <c r="C41" s="223">
        <v>874</v>
      </c>
      <c r="D41" s="192">
        <v>99</v>
      </c>
      <c r="E41" s="193">
        <v>255</v>
      </c>
      <c r="F41" s="225">
        <v>5268</v>
      </c>
      <c r="G41" s="198">
        <f t="shared" si="0"/>
        <v>60640</v>
      </c>
    </row>
    <row r="42" spans="1:8" ht="12.75" customHeight="1">
      <c r="A42" s="251">
        <v>2019</v>
      </c>
      <c r="B42" s="192">
        <v>399</v>
      </c>
      <c r="C42" s="223">
        <v>17</v>
      </c>
      <c r="D42" s="192"/>
      <c r="E42" s="193">
        <v>13</v>
      </c>
      <c r="F42" s="225">
        <v>3160</v>
      </c>
      <c r="G42" s="198">
        <f t="shared" si="0"/>
        <v>3589</v>
      </c>
      <c r="H42" s="112" t="s">
        <v>22</v>
      </c>
    </row>
    <row r="43" spans="1:8" ht="13.5" thickBot="1">
      <c r="A43" s="252">
        <v>2020</v>
      </c>
      <c r="B43" s="226"/>
      <c r="C43" s="228"/>
      <c r="D43" s="226"/>
      <c r="E43" s="227"/>
      <c r="F43" s="229">
        <v>26</v>
      </c>
      <c r="G43" s="267">
        <f t="shared" si="0"/>
        <v>26</v>
      </c>
    </row>
    <row r="44" spans="1:8" ht="13.5" thickBot="1">
      <c r="A44" s="118" t="s">
        <v>5</v>
      </c>
      <c r="B44" s="258">
        <f t="shared" ref="B44:G44" si="1">SUM(B7:B43)</f>
        <v>3778738</v>
      </c>
      <c r="C44" s="248">
        <f t="shared" si="1"/>
        <v>102710</v>
      </c>
      <c r="D44" s="259">
        <f t="shared" si="1"/>
        <v>12098</v>
      </c>
      <c r="E44" s="260">
        <f t="shared" si="1"/>
        <v>34784</v>
      </c>
      <c r="F44" s="248">
        <f t="shared" si="1"/>
        <v>92619</v>
      </c>
      <c r="G44" s="248">
        <f t="shared" si="1"/>
        <v>4020949</v>
      </c>
      <c r="H44" s="241"/>
    </row>
    <row r="62" ht="12.75" customHeight="1"/>
    <row r="67" spans="5:5">
      <c r="E67" s="112"/>
    </row>
    <row r="70" spans="5:5">
      <c r="E70" s="112"/>
    </row>
  </sheetData>
  <mergeCells count="5">
    <mergeCell ref="A2:I3"/>
    <mergeCell ref="A5:A6"/>
    <mergeCell ref="B5:C5"/>
    <mergeCell ref="D5:F5"/>
    <mergeCell ref="G5:G6"/>
  </mergeCells>
  <phoneticPr fontId="1" type="noConversion"/>
  <pageMargins left="0.75" right="0.75" top="1" bottom="1" header="0.5" footer="0.5"/>
  <pageSetup scale="84" orientation="portrait" r:id="rId1"/>
  <headerFooter alignWithMargins="0">
    <oddFooter>&amp;C&amp;14B-&amp;P-4</oddFooter>
  </headerFooter>
  <ignoredErrors>
    <ignoredError sqref="G7:G43"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Z61"/>
  <sheetViews>
    <sheetView zoomScaleNormal="100" workbookViewId="0"/>
  </sheetViews>
  <sheetFormatPr defaultColWidth="10.85546875" defaultRowHeight="12.75"/>
  <cols>
    <col min="1" max="2" width="11" style="115" bestFit="1" customWidth="1"/>
    <col min="3" max="3" width="12.140625" style="115" bestFit="1" customWidth="1"/>
    <col min="4" max="4" width="8" style="115" customWidth="1"/>
    <col min="5" max="5" width="9.5703125" style="115" customWidth="1"/>
    <col min="6" max="6" width="11.140625" style="115" customWidth="1"/>
    <col min="7" max="7" width="8" style="115" customWidth="1"/>
    <col min="8" max="8" width="8.140625" style="115" bestFit="1" customWidth="1"/>
    <col min="9" max="9" width="9.140625" style="115" bestFit="1" customWidth="1"/>
    <col min="10" max="12" width="11" style="115" bestFit="1" customWidth="1"/>
    <col min="13" max="13" width="7.7109375" style="115" customWidth="1"/>
    <col min="14" max="14" width="9.140625" style="115" customWidth="1"/>
    <col min="15" max="15" width="12" style="115" customWidth="1"/>
    <col min="16" max="16" width="7" style="115" bestFit="1" customWidth="1"/>
    <col min="17" max="18" width="11" style="115" bestFit="1" customWidth="1"/>
    <col min="19" max="19" width="7.5703125" style="115" customWidth="1"/>
    <col min="20" max="20" width="10.85546875" style="115"/>
    <col min="21" max="21" width="12.5703125" style="115" bestFit="1" customWidth="1"/>
    <col min="22" max="22" width="7.85546875" style="115" customWidth="1"/>
    <col min="23" max="16384" width="10.85546875" style="115"/>
  </cols>
  <sheetData>
    <row r="1" spans="1:26" ht="26.25">
      <c r="A1" s="53" t="s">
        <v>103</v>
      </c>
    </row>
    <row r="2" spans="1:26" ht="18">
      <c r="A2" s="13" t="s">
        <v>72</v>
      </c>
      <c r="B2" s="14"/>
      <c r="C2" s="14"/>
      <c r="D2" s="14"/>
      <c r="E2" s="14"/>
      <c r="F2" s="14"/>
      <c r="G2" s="14"/>
      <c r="H2" s="14"/>
      <c r="I2" s="14"/>
      <c r="J2" s="14"/>
      <c r="K2" s="14"/>
      <c r="L2" s="14"/>
      <c r="M2" s="14"/>
      <c r="N2" s="14"/>
      <c r="O2" s="14"/>
      <c r="P2" s="14"/>
      <c r="Q2" s="14"/>
      <c r="R2" s="14"/>
      <c r="S2" s="14"/>
    </row>
    <row r="3" spans="1:26" ht="14.25">
      <c r="A3" s="20"/>
      <c r="B3" s="14"/>
      <c r="C3" s="14"/>
      <c r="D3" s="14"/>
      <c r="E3" s="14"/>
      <c r="F3" s="14"/>
      <c r="G3" s="14"/>
      <c r="H3" s="14"/>
      <c r="I3" s="14"/>
      <c r="J3" s="14"/>
      <c r="K3" s="14"/>
      <c r="L3" s="14"/>
      <c r="M3" s="14"/>
      <c r="N3" s="14"/>
      <c r="O3" s="14"/>
      <c r="P3" s="14"/>
      <c r="Q3" s="14"/>
      <c r="R3" s="14"/>
      <c r="S3" s="14"/>
    </row>
    <row r="4" spans="1:26" ht="12.75" customHeight="1">
      <c r="A4" s="346" t="s">
        <v>111</v>
      </c>
      <c r="B4" s="346"/>
      <c r="C4" s="346"/>
      <c r="D4" s="346"/>
      <c r="E4" s="346"/>
      <c r="F4" s="346"/>
      <c r="G4" s="346"/>
      <c r="H4" s="346"/>
      <c r="I4" s="346"/>
      <c r="J4" s="346"/>
      <c r="K4" s="346"/>
      <c r="L4" s="346"/>
      <c r="M4" s="346"/>
      <c r="N4" s="346"/>
      <c r="O4" s="346"/>
      <c r="P4" s="346"/>
      <c r="Q4" s="122"/>
      <c r="R4" s="122"/>
      <c r="S4" s="122"/>
      <c r="T4" s="122"/>
      <c r="U4" s="122"/>
      <c r="V4" s="122"/>
      <c r="W4" s="186"/>
      <c r="X4" s="186"/>
      <c r="Y4" s="186"/>
      <c r="Z4" s="186"/>
    </row>
    <row r="5" spans="1:26">
      <c r="A5" s="346"/>
      <c r="B5" s="346"/>
      <c r="C5" s="346"/>
      <c r="D5" s="346"/>
      <c r="E5" s="346"/>
      <c r="F5" s="346"/>
      <c r="G5" s="346"/>
      <c r="H5" s="346"/>
      <c r="I5" s="346"/>
      <c r="J5" s="346"/>
      <c r="K5" s="346"/>
      <c r="L5" s="346"/>
      <c r="M5" s="346"/>
      <c r="N5" s="346"/>
      <c r="O5" s="346"/>
      <c r="P5" s="346"/>
      <c r="Q5" s="122"/>
      <c r="R5" s="122"/>
      <c r="S5" s="122"/>
      <c r="T5" s="122"/>
      <c r="U5" s="122"/>
      <c r="V5" s="122"/>
      <c r="W5" s="186"/>
      <c r="X5" s="186"/>
      <c r="Y5" s="186"/>
      <c r="Z5" s="186"/>
    </row>
    <row r="6" spans="1:26">
      <c r="A6" s="122"/>
      <c r="B6" s="122"/>
      <c r="C6" s="122"/>
      <c r="D6" s="122"/>
      <c r="E6" s="122"/>
      <c r="F6" s="122"/>
      <c r="G6" s="122"/>
      <c r="H6" s="122"/>
      <c r="I6" s="122"/>
      <c r="J6" s="122"/>
      <c r="K6" s="122"/>
      <c r="L6" s="122"/>
      <c r="M6" s="122"/>
      <c r="N6" s="122"/>
      <c r="O6" s="122"/>
      <c r="P6" s="122"/>
      <c r="Q6" s="122"/>
      <c r="R6" s="122"/>
      <c r="S6" s="122"/>
      <c r="T6" s="122"/>
      <c r="U6" s="122"/>
      <c r="V6" s="122"/>
      <c r="W6" s="182"/>
      <c r="X6" s="182"/>
      <c r="Y6" s="182"/>
      <c r="Z6" s="182"/>
    </row>
    <row r="7" spans="1:26" ht="13.5" thickBot="1">
      <c r="A7" s="17" t="s">
        <v>22</v>
      </c>
      <c r="Y7" s="113"/>
      <c r="Z7" s="113"/>
    </row>
    <row r="8" spans="1:26" ht="13.5" customHeight="1" thickBot="1">
      <c r="A8" s="347" t="s">
        <v>22</v>
      </c>
      <c r="B8" s="349" t="s">
        <v>10</v>
      </c>
      <c r="C8" s="350"/>
      <c r="D8" s="351"/>
      <c r="E8" s="349" t="s">
        <v>32</v>
      </c>
      <c r="F8" s="350"/>
      <c r="G8" s="351"/>
      <c r="H8" s="349" t="s">
        <v>29</v>
      </c>
      <c r="I8" s="350"/>
      <c r="J8" s="351"/>
      <c r="K8" s="349" t="s">
        <v>33</v>
      </c>
      <c r="L8" s="350"/>
      <c r="M8" s="351"/>
      <c r="N8" s="349" t="s">
        <v>5</v>
      </c>
      <c r="O8" s="350"/>
      <c r="P8" s="351"/>
      <c r="S8" s="95"/>
      <c r="T8" s="95"/>
    </row>
    <row r="9" spans="1:26" ht="26.25" thickBot="1">
      <c r="A9" s="348"/>
      <c r="B9" s="82" t="s">
        <v>7</v>
      </c>
      <c r="C9" s="108" t="s">
        <v>8</v>
      </c>
      <c r="D9" s="83" t="s">
        <v>9</v>
      </c>
      <c r="E9" s="82" t="s">
        <v>7</v>
      </c>
      <c r="F9" s="108" t="s">
        <v>8</v>
      </c>
      <c r="G9" s="83" t="s">
        <v>9</v>
      </c>
      <c r="H9" s="82" t="s">
        <v>7</v>
      </c>
      <c r="I9" s="108" t="s">
        <v>8</v>
      </c>
      <c r="J9" s="83" t="s">
        <v>9</v>
      </c>
      <c r="K9" s="82" t="s">
        <v>7</v>
      </c>
      <c r="L9" s="108" t="s">
        <v>8</v>
      </c>
      <c r="M9" s="83" t="s">
        <v>9</v>
      </c>
      <c r="N9" s="82" t="s">
        <v>7</v>
      </c>
      <c r="O9" s="108" t="s">
        <v>8</v>
      </c>
      <c r="P9" s="83" t="s">
        <v>9</v>
      </c>
    </row>
    <row r="10" spans="1:26">
      <c r="A10" s="124">
        <v>2004</v>
      </c>
      <c r="B10" s="126">
        <v>22876</v>
      </c>
      <c r="C10" s="127">
        <v>155190</v>
      </c>
      <c r="D10" s="121">
        <f t="shared" ref="D10:D25" si="0">IF(C10=0, "NA", B10/C10)</f>
        <v>0.14740640505187189</v>
      </c>
      <c r="E10" s="126"/>
      <c r="F10" s="127"/>
      <c r="G10" s="121"/>
      <c r="H10" s="126">
        <v>16</v>
      </c>
      <c r="I10" s="127">
        <v>129</v>
      </c>
      <c r="J10" s="121">
        <f t="shared" ref="J10:J24" si="1">IF(I10=0, "NA", H10/I10)</f>
        <v>0.12403100775193798</v>
      </c>
      <c r="K10" s="126"/>
      <c r="L10" s="127"/>
      <c r="M10" s="121"/>
      <c r="N10" s="126">
        <f>SUM(K10,H10,E10,B10)</f>
        <v>22892</v>
      </c>
      <c r="O10" s="127">
        <f>SUM(L10,I10,F10,C10)</f>
        <v>155319</v>
      </c>
      <c r="P10" s="121">
        <f>IF(O10=0, "NA", N10/O10)</f>
        <v>0.14738699064505953</v>
      </c>
      <c r="R10" s="113"/>
      <c r="S10" s="113"/>
      <c r="T10" s="113"/>
      <c r="U10" s="113"/>
    </row>
    <row r="11" spans="1:26">
      <c r="A11" s="124">
        <v>2005</v>
      </c>
      <c r="B11" s="128">
        <v>22264</v>
      </c>
      <c r="C11" s="125">
        <v>179375</v>
      </c>
      <c r="D11" s="120">
        <f t="shared" si="0"/>
        <v>0.1241198606271777</v>
      </c>
      <c r="E11" s="128"/>
      <c r="F11" s="125"/>
      <c r="G11" s="120"/>
      <c r="H11" s="128">
        <v>28</v>
      </c>
      <c r="I11" s="125">
        <v>246</v>
      </c>
      <c r="J11" s="120">
        <f t="shared" si="1"/>
        <v>0.11382113821138211</v>
      </c>
      <c r="K11" s="128"/>
      <c r="L11" s="125"/>
      <c r="M11" s="120"/>
      <c r="N11" s="128">
        <f t="shared" ref="N11:O25" si="2">SUM(K11,H11,E11,B11)</f>
        <v>22292</v>
      </c>
      <c r="O11" s="125">
        <f t="shared" si="2"/>
        <v>179621</v>
      </c>
      <c r="P11" s="120">
        <f>IF(O11=0, "NA", N11/O11)</f>
        <v>0.12410575600848453</v>
      </c>
      <c r="R11" s="113"/>
      <c r="S11" s="113"/>
      <c r="T11" s="113"/>
      <c r="U11" s="113"/>
    </row>
    <row r="12" spans="1:26">
      <c r="A12" s="124">
        <v>2006</v>
      </c>
      <c r="B12" s="128">
        <v>19724</v>
      </c>
      <c r="C12" s="125">
        <v>185956</v>
      </c>
      <c r="D12" s="120">
        <f t="shared" si="0"/>
        <v>0.10606810213168706</v>
      </c>
      <c r="E12" s="128"/>
      <c r="F12" s="125"/>
      <c r="G12" s="120"/>
      <c r="H12" s="128">
        <v>21</v>
      </c>
      <c r="I12" s="125">
        <v>246</v>
      </c>
      <c r="J12" s="120">
        <f t="shared" si="1"/>
        <v>8.5365853658536592E-2</v>
      </c>
      <c r="K12" s="128"/>
      <c r="L12" s="125"/>
      <c r="M12" s="120"/>
      <c r="N12" s="128">
        <f t="shared" si="2"/>
        <v>19745</v>
      </c>
      <c r="O12" s="125">
        <f t="shared" si="2"/>
        <v>186202</v>
      </c>
      <c r="P12" s="120">
        <f t="shared" ref="P12:P25" si="3">IF(O12=0, "NA", N12/O12)</f>
        <v>0.10604075144198237</v>
      </c>
      <c r="R12" s="113"/>
      <c r="S12" s="113"/>
      <c r="T12" s="113"/>
      <c r="U12" s="113"/>
    </row>
    <row r="13" spans="1:26">
      <c r="A13" s="124">
        <v>2007</v>
      </c>
      <c r="B13" s="128">
        <v>17339</v>
      </c>
      <c r="C13" s="125">
        <v>212092</v>
      </c>
      <c r="D13" s="120">
        <f t="shared" si="0"/>
        <v>8.1752258453878512E-2</v>
      </c>
      <c r="E13" s="128"/>
      <c r="F13" s="125"/>
      <c r="G13" s="120"/>
      <c r="H13" s="128">
        <v>12</v>
      </c>
      <c r="I13" s="125">
        <v>89</v>
      </c>
      <c r="J13" s="120">
        <f t="shared" si="1"/>
        <v>0.1348314606741573</v>
      </c>
      <c r="K13" s="128">
        <v>213</v>
      </c>
      <c r="L13" s="125">
        <v>1898</v>
      </c>
      <c r="M13" s="120">
        <f t="shared" ref="M13:M25" si="4">IF(L13=0, "NA", K13/L13)</f>
        <v>0.11222339304531086</v>
      </c>
      <c r="N13" s="128">
        <f t="shared" si="2"/>
        <v>17564</v>
      </c>
      <c r="O13" s="125">
        <f t="shared" si="2"/>
        <v>214079</v>
      </c>
      <c r="P13" s="120">
        <f t="shared" si="3"/>
        <v>8.2044478907319265E-2</v>
      </c>
      <c r="R13" s="113"/>
      <c r="S13" s="113"/>
      <c r="T13" s="113"/>
      <c r="U13" s="113"/>
    </row>
    <row r="14" spans="1:26">
      <c r="A14" s="124">
        <v>2008</v>
      </c>
      <c r="B14" s="128">
        <v>15024</v>
      </c>
      <c r="C14" s="125">
        <v>216678</v>
      </c>
      <c r="D14" s="120">
        <f t="shared" si="0"/>
        <v>6.9337911555395565E-2</v>
      </c>
      <c r="E14" s="128">
        <v>1113</v>
      </c>
      <c r="F14" s="125">
        <v>8053</v>
      </c>
      <c r="G14" s="120">
        <f t="shared" ref="G14:G25" si="5">IF(F14=0, "NA", E14/F14)</f>
        <v>0.13820936297032163</v>
      </c>
      <c r="H14" s="128">
        <v>10</v>
      </c>
      <c r="I14" s="125">
        <v>108</v>
      </c>
      <c r="J14" s="120">
        <f t="shared" si="1"/>
        <v>9.2592592592592587E-2</v>
      </c>
      <c r="K14" s="128">
        <v>341</v>
      </c>
      <c r="L14" s="125">
        <v>2171</v>
      </c>
      <c r="M14" s="120">
        <f t="shared" si="4"/>
        <v>0.1570704744357439</v>
      </c>
      <c r="N14" s="128">
        <f t="shared" si="2"/>
        <v>16488</v>
      </c>
      <c r="O14" s="125">
        <f t="shared" si="2"/>
        <v>227010</v>
      </c>
      <c r="P14" s="120">
        <f t="shared" si="3"/>
        <v>7.2631161622836005E-2</v>
      </c>
      <c r="R14" s="175"/>
      <c r="S14" s="175"/>
      <c r="T14" s="137"/>
      <c r="U14" s="113"/>
    </row>
    <row r="15" spans="1:26">
      <c r="A15" s="124">
        <v>2009</v>
      </c>
      <c r="B15" s="128">
        <v>10178</v>
      </c>
      <c r="C15" s="125">
        <v>175567</v>
      </c>
      <c r="D15" s="120">
        <f t="shared" si="0"/>
        <v>5.797217016865356E-2</v>
      </c>
      <c r="E15" s="128">
        <v>804</v>
      </c>
      <c r="F15" s="125">
        <v>5522</v>
      </c>
      <c r="G15" s="120">
        <f t="shared" si="5"/>
        <v>0.14559942049981892</v>
      </c>
      <c r="H15" s="128">
        <v>55</v>
      </c>
      <c r="I15" s="125">
        <v>197</v>
      </c>
      <c r="J15" s="120">
        <f t="shared" si="1"/>
        <v>0.27918781725888325</v>
      </c>
      <c r="K15" s="128">
        <v>101</v>
      </c>
      <c r="L15" s="125">
        <v>829</v>
      </c>
      <c r="M15" s="120">
        <f t="shared" si="4"/>
        <v>0.12183353437876961</v>
      </c>
      <c r="N15" s="128">
        <f t="shared" si="2"/>
        <v>11138</v>
      </c>
      <c r="O15" s="125">
        <f t="shared" si="2"/>
        <v>182115</v>
      </c>
      <c r="P15" s="120">
        <f t="shared" si="3"/>
        <v>6.1159157675095409E-2</v>
      </c>
      <c r="R15" s="175"/>
      <c r="S15" s="175"/>
      <c r="T15" s="137"/>
      <c r="U15" s="113"/>
    </row>
    <row r="16" spans="1:26">
      <c r="A16" s="124">
        <v>2010</v>
      </c>
      <c r="B16" s="128">
        <v>10344</v>
      </c>
      <c r="C16" s="125">
        <v>226791</v>
      </c>
      <c r="D16" s="120">
        <f t="shared" si="0"/>
        <v>4.5610275540034655E-2</v>
      </c>
      <c r="E16" s="128">
        <v>654</v>
      </c>
      <c r="F16" s="125">
        <v>5400</v>
      </c>
      <c r="G16" s="120">
        <f t="shared" si="5"/>
        <v>0.12111111111111111</v>
      </c>
      <c r="H16" s="128">
        <v>86</v>
      </c>
      <c r="I16" s="125">
        <v>369</v>
      </c>
      <c r="J16" s="120">
        <f t="shared" si="1"/>
        <v>0.23306233062330622</v>
      </c>
      <c r="K16" s="128">
        <v>117</v>
      </c>
      <c r="L16" s="125">
        <v>796</v>
      </c>
      <c r="M16" s="120">
        <f t="shared" si="4"/>
        <v>0.14698492462311558</v>
      </c>
      <c r="N16" s="128">
        <f t="shared" si="2"/>
        <v>11201</v>
      </c>
      <c r="O16" s="125">
        <f t="shared" si="2"/>
        <v>233356</v>
      </c>
      <c r="P16" s="120">
        <f t="shared" si="3"/>
        <v>4.7999622893776031E-2</v>
      </c>
      <c r="R16" s="175"/>
      <c r="S16" s="175"/>
      <c r="T16" s="137"/>
      <c r="U16" s="113"/>
    </row>
    <row r="17" spans="1:26">
      <c r="A17" s="124">
        <v>2011</v>
      </c>
      <c r="B17" s="128">
        <v>9787</v>
      </c>
      <c r="C17" s="125">
        <v>249252</v>
      </c>
      <c r="D17" s="120">
        <f t="shared" si="0"/>
        <v>3.9265482323110751E-2</v>
      </c>
      <c r="E17" s="128">
        <v>866</v>
      </c>
      <c r="F17" s="125">
        <v>8927</v>
      </c>
      <c r="G17" s="120">
        <f t="shared" si="5"/>
        <v>9.7009073596953058E-2</v>
      </c>
      <c r="H17" s="128">
        <v>158</v>
      </c>
      <c r="I17" s="125">
        <v>668</v>
      </c>
      <c r="J17" s="120">
        <f t="shared" si="1"/>
        <v>0.23652694610778444</v>
      </c>
      <c r="K17" s="128">
        <v>520</v>
      </c>
      <c r="L17" s="125">
        <v>2215</v>
      </c>
      <c r="M17" s="120">
        <f t="shared" si="4"/>
        <v>0.23476297968397292</v>
      </c>
      <c r="N17" s="128">
        <f t="shared" si="2"/>
        <v>11331</v>
      </c>
      <c r="O17" s="125">
        <f t="shared" si="2"/>
        <v>261062</v>
      </c>
      <c r="P17" s="120">
        <f t="shared" si="3"/>
        <v>4.3403482697596737E-2</v>
      </c>
      <c r="R17" s="113"/>
      <c r="S17" s="113"/>
      <c r="T17" s="113"/>
      <c r="U17" s="113"/>
    </row>
    <row r="18" spans="1:26">
      <c r="A18" s="124">
        <v>2012</v>
      </c>
      <c r="B18" s="128">
        <v>8950</v>
      </c>
      <c r="C18" s="125">
        <v>272070</v>
      </c>
      <c r="D18" s="120">
        <f t="shared" si="0"/>
        <v>3.2895945896276695E-2</v>
      </c>
      <c r="E18" s="128">
        <v>766</v>
      </c>
      <c r="F18" s="125">
        <v>9329</v>
      </c>
      <c r="G18" s="120">
        <f t="shared" si="5"/>
        <v>8.2109550862900629E-2</v>
      </c>
      <c r="H18" s="128">
        <v>131</v>
      </c>
      <c r="I18" s="125">
        <v>883</v>
      </c>
      <c r="J18" s="120">
        <f t="shared" si="1"/>
        <v>0.14835787089467722</v>
      </c>
      <c r="K18" s="128">
        <v>473</v>
      </c>
      <c r="L18" s="125">
        <v>2006</v>
      </c>
      <c r="M18" s="120">
        <f t="shared" si="4"/>
        <v>0.23579262213359919</v>
      </c>
      <c r="N18" s="128">
        <f t="shared" si="2"/>
        <v>10320</v>
      </c>
      <c r="O18" s="125">
        <f t="shared" si="2"/>
        <v>284288</v>
      </c>
      <c r="P18" s="120">
        <f t="shared" si="3"/>
        <v>3.6301215668617742E-2</v>
      </c>
      <c r="R18" s="113"/>
      <c r="S18" s="113"/>
      <c r="T18" s="113"/>
      <c r="U18" s="113"/>
    </row>
    <row r="19" spans="1:26">
      <c r="A19" s="124">
        <v>2013</v>
      </c>
      <c r="B19" s="128">
        <v>8297</v>
      </c>
      <c r="C19" s="125">
        <v>302278</v>
      </c>
      <c r="D19" s="120">
        <f t="shared" si="0"/>
        <v>2.7448243008091889E-2</v>
      </c>
      <c r="E19" s="128">
        <v>604</v>
      </c>
      <c r="F19" s="125">
        <v>8680</v>
      </c>
      <c r="G19" s="120">
        <f t="shared" si="5"/>
        <v>6.9585253456221199E-2</v>
      </c>
      <c r="H19" s="128">
        <v>132</v>
      </c>
      <c r="I19" s="125">
        <v>950</v>
      </c>
      <c r="J19" s="120">
        <f t="shared" si="1"/>
        <v>0.13894736842105262</v>
      </c>
      <c r="K19" s="128">
        <v>350</v>
      </c>
      <c r="L19" s="125">
        <v>1801</v>
      </c>
      <c r="M19" s="120">
        <f t="shared" si="4"/>
        <v>0.19433647973348139</v>
      </c>
      <c r="N19" s="128">
        <f t="shared" si="2"/>
        <v>9383</v>
      </c>
      <c r="O19" s="125">
        <f t="shared" si="2"/>
        <v>313709</v>
      </c>
      <c r="P19" s="120">
        <f t="shared" si="3"/>
        <v>2.9909884638311301E-2</v>
      </c>
      <c r="R19" s="113"/>
      <c r="S19" s="113"/>
      <c r="T19" s="113"/>
      <c r="U19" s="113"/>
    </row>
    <row r="20" spans="1:26">
      <c r="A20" s="124">
        <v>2014</v>
      </c>
      <c r="B20" s="128">
        <v>7093</v>
      </c>
      <c r="C20" s="125">
        <v>320159</v>
      </c>
      <c r="D20" s="120">
        <f t="shared" si="0"/>
        <v>2.2154616924715532E-2</v>
      </c>
      <c r="E20" s="128">
        <v>553</v>
      </c>
      <c r="F20" s="125">
        <v>10203</v>
      </c>
      <c r="G20" s="120">
        <f t="shared" si="5"/>
        <v>5.4199745172988339E-2</v>
      </c>
      <c r="H20" s="128">
        <v>248</v>
      </c>
      <c r="I20" s="125">
        <v>2530</v>
      </c>
      <c r="J20" s="120">
        <f t="shared" si="1"/>
        <v>9.8023715415019766E-2</v>
      </c>
      <c r="K20" s="128">
        <v>379</v>
      </c>
      <c r="L20" s="125">
        <v>1852</v>
      </c>
      <c r="M20" s="120">
        <f t="shared" si="4"/>
        <v>0.20464362850971923</v>
      </c>
      <c r="N20" s="128">
        <f t="shared" si="2"/>
        <v>8273</v>
      </c>
      <c r="O20" s="125">
        <f t="shared" si="2"/>
        <v>334744</v>
      </c>
      <c r="P20" s="120">
        <f t="shared" si="3"/>
        <v>2.4714408622708697E-2</v>
      </c>
      <c r="R20" s="113"/>
      <c r="S20" s="113"/>
      <c r="T20" s="113"/>
      <c r="U20" s="113"/>
    </row>
    <row r="21" spans="1:26">
      <c r="A21" s="124">
        <v>2015</v>
      </c>
      <c r="B21" s="128">
        <v>8460</v>
      </c>
      <c r="C21" s="125">
        <v>365965</v>
      </c>
      <c r="D21" s="120">
        <f t="shared" si="0"/>
        <v>2.311696473706502E-2</v>
      </c>
      <c r="E21" s="128">
        <v>658</v>
      </c>
      <c r="F21" s="125">
        <v>15600</v>
      </c>
      <c r="G21" s="120">
        <f t="shared" si="5"/>
        <v>4.2179487179487177E-2</v>
      </c>
      <c r="H21" s="128">
        <v>218</v>
      </c>
      <c r="I21" s="125">
        <v>2533</v>
      </c>
      <c r="J21" s="120">
        <f t="shared" si="1"/>
        <v>8.6063955783655749E-2</v>
      </c>
      <c r="K21" s="128">
        <v>498</v>
      </c>
      <c r="L21" s="125">
        <v>3696</v>
      </c>
      <c r="M21" s="120">
        <f t="shared" si="4"/>
        <v>0.13474025974025974</v>
      </c>
      <c r="N21" s="128">
        <f t="shared" si="2"/>
        <v>9834</v>
      </c>
      <c r="O21" s="125">
        <f t="shared" si="2"/>
        <v>387794</v>
      </c>
      <c r="P21" s="120">
        <f t="shared" si="3"/>
        <v>2.5358824530549724E-2</v>
      </c>
      <c r="R21" s="113"/>
      <c r="S21" s="113"/>
      <c r="T21" s="113"/>
      <c r="U21" s="113"/>
    </row>
    <row r="22" spans="1:26">
      <c r="A22" s="124">
        <v>2016</v>
      </c>
      <c r="B22" s="128">
        <v>4658</v>
      </c>
      <c r="C22" s="125">
        <v>355925</v>
      </c>
      <c r="D22" s="120">
        <f t="shared" si="0"/>
        <v>1.3087026761255883E-2</v>
      </c>
      <c r="E22" s="128">
        <v>333</v>
      </c>
      <c r="F22" s="125">
        <v>13241</v>
      </c>
      <c r="G22" s="120">
        <f t="shared" si="5"/>
        <v>2.5149157918586209E-2</v>
      </c>
      <c r="H22" s="128">
        <v>105</v>
      </c>
      <c r="I22" s="125">
        <v>1064</v>
      </c>
      <c r="J22" s="120">
        <f t="shared" si="1"/>
        <v>9.8684210526315791E-2</v>
      </c>
      <c r="K22" s="128">
        <v>270</v>
      </c>
      <c r="L22" s="125">
        <v>3490</v>
      </c>
      <c r="M22" s="120">
        <f t="shared" si="4"/>
        <v>7.7363896848137534E-2</v>
      </c>
      <c r="N22" s="128">
        <f t="shared" si="2"/>
        <v>5366</v>
      </c>
      <c r="O22" s="125">
        <f t="shared" si="2"/>
        <v>373720</v>
      </c>
      <c r="P22" s="120">
        <f t="shared" si="3"/>
        <v>1.4358343144600235E-2</v>
      </c>
      <c r="R22" s="179"/>
      <c r="S22" s="179"/>
      <c r="T22" s="179"/>
      <c r="U22" s="113"/>
    </row>
    <row r="23" spans="1:26">
      <c r="A23" s="124">
        <v>2017</v>
      </c>
      <c r="B23" s="128">
        <v>3306</v>
      </c>
      <c r="C23" s="125">
        <v>334074</v>
      </c>
      <c r="D23" s="120">
        <f t="shared" si="0"/>
        <v>9.8960110634170873E-3</v>
      </c>
      <c r="E23" s="128">
        <v>147</v>
      </c>
      <c r="F23" s="125">
        <v>9782</v>
      </c>
      <c r="G23" s="120">
        <f t="shared" si="5"/>
        <v>1.5027601717440196E-2</v>
      </c>
      <c r="H23" s="128">
        <v>35</v>
      </c>
      <c r="I23" s="125">
        <v>561</v>
      </c>
      <c r="J23" s="120">
        <f t="shared" si="1"/>
        <v>6.2388591800356503E-2</v>
      </c>
      <c r="K23" s="128">
        <v>116</v>
      </c>
      <c r="L23" s="125">
        <v>2033</v>
      </c>
      <c r="M23" s="120">
        <f t="shared" si="4"/>
        <v>5.7058534185932118E-2</v>
      </c>
      <c r="N23" s="128">
        <f t="shared" si="2"/>
        <v>3604</v>
      </c>
      <c r="O23" s="125">
        <f t="shared" si="2"/>
        <v>346450</v>
      </c>
      <c r="P23" s="120">
        <f t="shared" si="3"/>
        <v>1.0402655505845E-2</v>
      </c>
      <c r="R23" s="113"/>
      <c r="S23" s="113"/>
      <c r="T23" s="179"/>
      <c r="U23" s="113"/>
    </row>
    <row r="24" spans="1:26">
      <c r="A24" s="124">
        <v>2018</v>
      </c>
      <c r="B24" s="128">
        <v>1180</v>
      </c>
      <c r="C24" s="125">
        <v>53038</v>
      </c>
      <c r="D24" s="120">
        <f t="shared" si="0"/>
        <v>2.2248199404200763E-2</v>
      </c>
      <c r="E24" s="128">
        <v>27</v>
      </c>
      <c r="F24" s="125">
        <v>843</v>
      </c>
      <c r="G24" s="120">
        <f t="shared" si="5"/>
        <v>3.2028469750889681E-2</v>
      </c>
      <c r="H24" s="128">
        <v>12</v>
      </c>
      <c r="I24" s="125">
        <v>86</v>
      </c>
      <c r="J24" s="120">
        <f t="shared" si="1"/>
        <v>0.13953488372093023</v>
      </c>
      <c r="K24" s="128">
        <v>23</v>
      </c>
      <c r="L24" s="125">
        <v>234</v>
      </c>
      <c r="M24" s="120">
        <f t="shared" si="4"/>
        <v>9.8290598290598288E-2</v>
      </c>
      <c r="N24" s="128">
        <f t="shared" si="2"/>
        <v>1242</v>
      </c>
      <c r="O24" s="125">
        <f t="shared" si="2"/>
        <v>54201</v>
      </c>
      <c r="P24" s="120">
        <f t="shared" si="3"/>
        <v>2.2914706370731168E-2</v>
      </c>
    </row>
    <row r="25" spans="1:26" ht="13.5" thickBot="1">
      <c r="A25" s="124">
        <v>2019</v>
      </c>
      <c r="B25" s="265">
        <v>42</v>
      </c>
      <c r="C25" s="266">
        <v>347</v>
      </c>
      <c r="D25" s="174">
        <f t="shared" si="0"/>
        <v>0.12103746397694524</v>
      </c>
      <c r="E25" s="265">
        <v>2</v>
      </c>
      <c r="F25" s="266">
        <v>16</v>
      </c>
      <c r="G25" s="174">
        <f t="shared" si="5"/>
        <v>0.125</v>
      </c>
      <c r="H25" s="265"/>
      <c r="I25" s="266"/>
      <c r="J25" s="174"/>
      <c r="K25" s="265">
        <v>7</v>
      </c>
      <c r="L25" s="266">
        <v>9</v>
      </c>
      <c r="M25" s="174">
        <f t="shared" si="4"/>
        <v>0.77777777777777779</v>
      </c>
      <c r="N25" s="265">
        <f t="shared" si="2"/>
        <v>51</v>
      </c>
      <c r="O25" s="266">
        <f t="shared" si="2"/>
        <v>372</v>
      </c>
      <c r="P25" s="174">
        <f t="shared" si="3"/>
        <v>0.13709677419354838</v>
      </c>
    </row>
    <row r="26" spans="1:26" ht="13.5" thickBot="1">
      <c r="A26" s="98" t="s">
        <v>5</v>
      </c>
      <c r="B26" s="262">
        <f>SUM(B10:B25)</f>
        <v>169522</v>
      </c>
      <c r="C26" s="263">
        <f>SUM(C10:C25)</f>
        <v>3604757</v>
      </c>
      <c r="D26" s="264">
        <f>B26/C26</f>
        <v>4.7027303088668669E-2</v>
      </c>
      <c r="E26" s="262">
        <f>SUM(E10:E25)</f>
        <v>6527</v>
      </c>
      <c r="F26" s="263">
        <f>SUM(F10:F25)</f>
        <v>95596</v>
      </c>
      <c r="G26" s="264">
        <f>E26/F26</f>
        <v>6.8276915352106782E-2</v>
      </c>
      <c r="H26" s="262">
        <f>SUM(H10:H25)</f>
        <v>1267</v>
      </c>
      <c r="I26" s="263">
        <f>SUM(I10:I25)</f>
        <v>10659</v>
      </c>
      <c r="J26" s="264">
        <f>H26/I26</f>
        <v>0.11886668543015293</v>
      </c>
      <c r="K26" s="262">
        <f>SUM(K10:K25)</f>
        <v>3408</v>
      </c>
      <c r="L26" s="263">
        <f>SUM(L10:L25)</f>
        <v>23030</v>
      </c>
      <c r="M26" s="264">
        <f>K26/L26</f>
        <v>0.14798089448545376</v>
      </c>
      <c r="N26" s="262">
        <f>SUM(N10:N25)</f>
        <v>180724</v>
      </c>
      <c r="O26" s="263">
        <f>SUM(O10:O25)</f>
        <v>3734042</v>
      </c>
      <c r="P26" s="264">
        <f>N26/O26</f>
        <v>4.8399027113246181E-2</v>
      </c>
    </row>
    <row r="27" spans="1:26">
      <c r="A27" s="203"/>
      <c r="B27" s="149"/>
      <c r="C27" s="204"/>
      <c r="D27" s="204"/>
      <c r="E27" s="149"/>
      <c r="F27" s="149"/>
      <c r="G27" s="204"/>
      <c r="H27" s="149"/>
      <c r="I27" s="204"/>
      <c r="J27" s="204"/>
      <c r="K27" s="149"/>
      <c r="L27" s="149"/>
      <c r="M27" s="204"/>
      <c r="N27" s="149"/>
      <c r="O27" s="149"/>
      <c r="P27" s="204"/>
      <c r="Q27" s="149"/>
    </row>
    <row r="28" spans="1:26">
      <c r="A28" s="176"/>
      <c r="L28" s="188"/>
      <c r="M28" s="188"/>
      <c r="Q28" s="188"/>
      <c r="R28" s="188"/>
    </row>
    <row r="29" spans="1:26">
      <c r="T29" s="113"/>
      <c r="U29" s="113"/>
      <c r="V29" s="113"/>
      <c r="W29" s="113"/>
      <c r="X29" s="113"/>
      <c r="Y29" s="113"/>
    </row>
    <row r="30" spans="1:26">
      <c r="Z30" s="113"/>
    </row>
    <row r="31" spans="1:26">
      <c r="Z31" s="113"/>
    </row>
    <row r="32" spans="1:26">
      <c r="Z32" s="113"/>
    </row>
    <row r="33" spans="26:26">
      <c r="Z33" s="113"/>
    </row>
    <row r="34" spans="26:26">
      <c r="Z34" s="113"/>
    </row>
    <row r="35" spans="26:26">
      <c r="Z35" s="113"/>
    </row>
    <row r="36" spans="26:26">
      <c r="Z36" s="113"/>
    </row>
    <row r="37" spans="26:26">
      <c r="Z37" s="113"/>
    </row>
    <row r="38" spans="26:26">
      <c r="Z38" s="113"/>
    </row>
    <row r="39" spans="26:26">
      <c r="Z39" s="113"/>
    </row>
    <row r="40" spans="26:26">
      <c r="Z40" s="113"/>
    </row>
    <row r="41" spans="26:26">
      <c r="Z41" s="113"/>
    </row>
    <row r="42" spans="26:26">
      <c r="Z42" s="113"/>
    </row>
    <row r="43" spans="26:26">
      <c r="Z43" s="113"/>
    </row>
    <row r="44" spans="26:26">
      <c r="Z44" s="113"/>
    </row>
    <row r="45" spans="26:26">
      <c r="Z45" s="113"/>
    </row>
    <row r="46" spans="26:26">
      <c r="Z46" s="113"/>
    </row>
    <row r="47" spans="26:26">
      <c r="Z47" s="113"/>
    </row>
    <row r="48" spans="26:26">
      <c r="Z48" s="113"/>
    </row>
    <row r="49" spans="26:26">
      <c r="Z49" s="113"/>
    </row>
    <row r="50" spans="26:26">
      <c r="Z50" s="113"/>
    </row>
    <row r="51" spans="26:26">
      <c r="Z51" s="113"/>
    </row>
    <row r="52" spans="26:26">
      <c r="Z52" s="113"/>
    </row>
    <row r="53" spans="26:26">
      <c r="Z53" s="113"/>
    </row>
    <row r="54" spans="26:26">
      <c r="Z54" s="113"/>
    </row>
    <row r="55" spans="26:26">
      <c r="Z55" s="113"/>
    </row>
    <row r="56" spans="26:26">
      <c r="Z56" s="113"/>
    </row>
    <row r="57" spans="26:26">
      <c r="Z57" s="113"/>
    </row>
    <row r="58" spans="26:26">
      <c r="Z58" s="113"/>
    </row>
    <row r="59" spans="26:26">
      <c r="Z59" s="113"/>
    </row>
    <row r="60" spans="26:26">
      <c r="Z60" s="113"/>
    </row>
    <row r="61" spans="26:26">
      <c r="Z61" s="113"/>
    </row>
  </sheetData>
  <mergeCells count="7">
    <mergeCell ref="A4:P5"/>
    <mergeCell ref="A8:A9"/>
    <mergeCell ref="N8:P8"/>
    <mergeCell ref="B8:D8"/>
    <mergeCell ref="E8:G8"/>
    <mergeCell ref="H8:J8"/>
    <mergeCell ref="K8:M8"/>
  </mergeCells>
  <phoneticPr fontId="0" type="noConversion"/>
  <pageMargins left="0.75" right="0.75" top="1" bottom="1" header="0.5" footer="0.5"/>
  <pageSetup scale="48" orientation="landscape" r:id="rId1"/>
  <headerFooter alignWithMargins="0">
    <oddFooter>&amp;C&amp;14B-&amp;P-4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N76"/>
  <sheetViews>
    <sheetView zoomScaleNormal="100" workbookViewId="0"/>
  </sheetViews>
  <sheetFormatPr defaultRowHeight="12.75"/>
  <cols>
    <col min="1" max="1" width="9.140625" style="2"/>
    <col min="2" max="2" width="8.140625" style="2" bestFit="1" customWidth="1"/>
    <col min="3" max="3" width="8.85546875" style="2" bestFit="1" customWidth="1"/>
    <col min="4" max="4" width="9.140625" style="2"/>
    <col min="5" max="5" width="8.140625" style="2" bestFit="1" customWidth="1"/>
    <col min="6" max="6" width="8.85546875" style="2" bestFit="1" customWidth="1"/>
    <col min="7" max="7" width="9.140625" style="2"/>
    <col min="8" max="8" width="8.140625" style="2" bestFit="1" customWidth="1"/>
    <col min="9" max="9" width="8.85546875" style="2" bestFit="1" customWidth="1"/>
    <col min="10" max="16384" width="9.140625" style="2"/>
  </cols>
  <sheetData>
    <row r="1" spans="1:10" ht="18">
      <c r="A1" s="12" t="s">
        <v>103</v>
      </c>
      <c r="B1" s="85"/>
      <c r="C1" s="85"/>
      <c r="D1" s="85"/>
      <c r="E1" s="85"/>
      <c r="F1" s="85"/>
      <c r="G1" s="85"/>
    </row>
    <row r="2" spans="1:10">
      <c r="A2" s="71" t="s">
        <v>39</v>
      </c>
      <c r="B2" s="85"/>
      <c r="C2" s="85"/>
      <c r="D2" s="85"/>
      <c r="E2" s="85"/>
      <c r="F2" s="85"/>
      <c r="G2" s="85"/>
    </row>
    <row r="3" spans="1:10">
      <c r="A3" s="87"/>
      <c r="B3" s="85"/>
      <c r="C3" s="85"/>
      <c r="D3" s="85"/>
      <c r="E3" s="85"/>
      <c r="F3" s="85"/>
      <c r="G3" s="85"/>
    </row>
    <row r="4" spans="1:10" ht="12.75" customHeight="1">
      <c r="A4" s="352" t="s">
        <v>81</v>
      </c>
      <c r="B4" s="353"/>
      <c r="C4" s="353"/>
      <c r="D4" s="353"/>
      <c r="E4" s="353"/>
      <c r="F4" s="353"/>
      <c r="G4" s="353"/>
      <c r="H4" s="353"/>
      <c r="I4" s="353"/>
      <c r="J4" s="353"/>
    </row>
    <row r="5" spans="1:10">
      <c r="A5" s="353"/>
      <c r="B5" s="353"/>
      <c r="C5" s="353"/>
      <c r="D5" s="353"/>
      <c r="E5" s="353"/>
      <c r="F5" s="353"/>
      <c r="G5" s="353"/>
      <c r="H5" s="353"/>
      <c r="I5" s="353"/>
      <c r="J5" s="353"/>
    </row>
    <row r="6" spans="1:10">
      <c r="A6" s="353"/>
      <c r="B6" s="353"/>
      <c r="C6" s="353"/>
      <c r="D6" s="353"/>
      <c r="E6" s="353"/>
      <c r="F6" s="353"/>
      <c r="G6" s="353"/>
      <c r="H6" s="353"/>
      <c r="I6" s="353"/>
      <c r="J6" s="353"/>
    </row>
    <row r="7" spans="1:10">
      <c r="A7" s="49"/>
      <c r="B7" s="49"/>
      <c r="C7" s="49"/>
      <c r="D7" s="49"/>
      <c r="E7" s="49"/>
      <c r="F7" s="49"/>
      <c r="G7" s="49"/>
      <c r="H7" s="49"/>
      <c r="I7" s="49"/>
      <c r="J7" s="49"/>
    </row>
    <row r="8" spans="1:10" ht="13.5" thickBot="1">
      <c r="B8" s="73"/>
      <c r="C8" s="73"/>
      <c r="D8" s="73"/>
      <c r="E8" s="73"/>
      <c r="F8" s="73"/>
      <c r="G8" s="73"/>
    </row>
    <row r="9" spans="1:10" ht="12.75" customHeight="1">
      <c r="A9" s="354" t="s">
        <v>6</v>
      </c>
      <c r="B9" s="356" t="s">
        <v>33</v>
      </c>
      <c r="C9" s="357"/>
      <c r="D9" s="358"/>
      <c r="E9" s="356" t="s">
        <v>37</v>
      </c>
      <c r="F9" s="357"/>
      <c r="G9" s="358"/>
      <c r="H9" s="356" t="s">
        <v>5</v>
      </c>
      <c r="I9" s="357"/>
      <c r="J9" s="358"/>
    </row>
    <row r="10" spans="1:10" ht="13.5" customHeight="1" thickBot="1">
      <c r="A10" s="355"/>
      <c r="B10" s="27" t="s">
        <v>7</v>
      </c>
      <c r="C10" s="28" t="s">
        <v>8</v>
      </c>
      <c r="D10" s="29" t="s">
        <v>9</v>
      </c>
      <c r="E10" s="27" t="s">
        <v>7</v>
      </c>
      <c r="F10" s="28" t="s">
        <v>8</v>
      </c>
      <c r="G10" s="29" t="s">
        <v>9</v>
      </c>
      <c r="H10" s="27" t="s">
        <v>7</v>
      </c>
      <c r="I10" s="28" t="s">
        <v>8</v>
      </c>
      <c r="J10" s="29" t="s">
        <v>9</v>
      </c>
    </row>
    <row r="11" spans="1:10">
      <c r="A11" s="88">
        <v>1984</v>
      </c>
      <c r="B11" s="199">
        <v>0</v>
      </c>
      <c r="C11" s="97">
        <v>4</v>
      </c>
      <c r="D11" s="21">
        <f t="shared" ref="D11:D33" si="0">IF(C11=0, "NA", B11/C11)</f>
        <v>0</v>
      </c>
      <c r="E11" s="199">
        <v>7</v>
      </c>
      <c r="F11" s="97">
        <v>144</v>
      </c>
      <c r="G11" s="21">
        <f t="shared" ref="G11:G47" si="1">IF(F11=0, "NA", E11/F11)</f>
        <v>4.8611111111111112E-2</v>
      </c>
      <c r="H11" s="199">
        <f>SUM(B11,E11)</f>
        <v>7</v>
      </c>
      <c r="I11" s="97">
        <f>SUM(C11,F11)</f>
        <v>148</v>
      </c>
      <c r="J11" s="21">
        <f t="shared" ref="J11:J37" si="2">IF(I11=0, "NA", H11/I11)</f>
        <v>4.72972972972973E-2</v>
      </c>
    </row>
    <row r="12" spans="1:10">
      <c r="A12" s="89">
        <v>1985</v>
      </c>
      <c r="B12" s="200">
        <v>0</v>
      </c>
      <c r="C12" s="90">
        <v>8</v>
      </c>
      <c r="D12" s="15">
        <f t="shared" si="0"/>
        <v>0</v>
      </c>
      <c r="E12" s="200">
        <v>19</v>
      </c>
      <c r="F12" s="90">
        <v>280</v>
      </c>
      <c r="G12" s="15">
        <f t="shared" si="1"/>
        <v>6.7857142857142852E-2</v>
      </c>
      <c r="H12" s="200">
        <f>SUM(B12,E12)</f>
        <v>19</v>
      </c>
      <c r="I12" s="90">
        <f>SUM(C12,F12)</f>
        <v>288</v>
      </c>
      <c r="J12" s="15">
        <f t="shared" si="2"/>
        <v>6.5972222222222224E-2</v>
      </c>
    </row>
    <row r="13" spans="1:10">
      <c r="A13" s="89">
        <v>1986</v>
      </c>
      <c r="B13" s="200">
        <v>1</v>
      </c>
      <c r="C13" s="90">
        <v>19</v>
      </c>
      <c r="D13" s="15">
        <f t="shared" si="0"/>
        <v>5.2631578947368418E-2</v>
      </c>
      <c r="E13" s="200">
        <v>25</v>
      </c>
      <c r="F13" s="90">
        <v>364</v>
      </c>
      <c r="G13" s="15">
        <f t="shared" si="1"/>
        <v>6.8681318681318687E-2</v>
      </c>
      <c r="H13" s="200">
        <f t="shared" ref="H13:H47" si="3">SUM(B13,E13)</f>
        <v>26</v>
      </c>
      <c r="I13" s="90">
        <f t="shared" ref="I13:I47" si="4">SUM(C13,F13)</f>
        <v>383</v>
      </c>
      <c r="J13" s="15">
        <f t="shared" si="2"/>
        <v>6.7885117493472591E-2</v>
      </c>
    </row>
    <row r="14" spans="1:10">
      <c r="A14" s="89">
        <v>1987</v>
      </c>
      <c r="B14" s="200">
        <v>1</v>
      </c>
      <c r="C14" s="90">
        <v>27</v>
      </c>
      <c r="D14" s="15">
        <f t="shared" si="0"/>
        <v>3.7037037037037035E-2</v>
      </c>
      <c r="E14" s="200">
        <v>40</v>
      </c>
      <c r="F14" s="90">
        <v>577</v>
      </c>
      <c r="G14" s="15">
        <f t="shared" si="1"/>
        <v>6.9324090121317156E-2</v>
      </c>
      <c r="H14" s="200">
        <f t="shared" si="3"/>
        <v>41</v>
      </c>
      <c r="I14" s="90">
        <f t="shared" si="4"/>
        <v>604</v>
      </c>
      <c r="J14" s="15">
        <f t="shared" si="2"/>
        <v>6.7880794701986755E-2</v>
      </c>
    </row>
    <row r="15" spans="1:10">
      <c r="A15" s="89">
        <v>1988</v>
      </c>
      <c r="B15" s="200">
        <v>2</v>
      </c>
      <c r="C15" s="90">
        <v>19</v>
      </c>
      <c r="D15" s="15">
        <f t="shared" si="0"/>
        <v>0.10526315789473684</v>
      </c>
      <c r="E15" s="200">
        <v>39</v>
      </c>
      <c r="F15" s="90">
        <v>619</v>
      </c>
      <c r="G15" s="15">
        <f t="shared" si="1"/>
        <v>6.3004846526655903E-2</v>
      </c>
      <c r="H15" s="200">
        <f t="shared" si="3"/>
        <v>41</v>
      </c>
      <c r="I15" s="90">
        <f t="shared" si="4"/>
        <v>638</v>
      </c>
      <c r="J15" s="15">
        <f t="shared" si="2"/>
        <v>6.4263322884012541E-2</v>
      </c>
    </row>
    <row r="16" spans="1:10">
      <c r="A16" s="89">
        <v>1989</v>
      </c>
      <c r="B16" s="200">
        <v>3</v>
      </c>
      <c r="C16" s="90">
        <v>35</v>
      </c>
      <c r="D16" s="15">
        <f t="shared" si="0"/>
        <v>8.5714285714285715E-2</v>
      </c>
      <c r="E16" s="200">
        <v>24</v>
      </c>
      <c r="F16" s="90">
        <v>465</v>
      </c>
      <c r="G16" s="15">
        <f t="shared" si="1"/>
        <v>5.1612903225806452E-2</v>
      </c>
      <c r="H16" s="200">
        <f t="shared" si="3"/>
        <v>27</v>
      </c>
      <c r="I16" s="90">
        <f t="shared" si="4"/>
        <v>500</v>
      </c>
      <c r="J16" s="15">
        <f t="shared" si="2"/>
        <v>5.3999999999999999E-2</v>
      </c>
    </row>
    <row r="17" spans="1:10">
      <c r="A17" s="89">
        <v>1990</v>
      </c>
      <c r="B17" s="200">
        <v>0</v>
      </c>
      <c r="C17" s="90">
        <v>19</v>
      </c>
      <c r="D17" s="15">
        <f t="shared" si="0"/>
        <v>0</v>
      </c>
      <c r="E17" s="200">
        <v>22</v>
      </c>
      <c r="F17" s="90">
        <v>390</v>
      </c>
      <c r="G17" s="15">
        <f t="shared" si="1"/>
        <v>5.6410256410256411E-2</v>
      </c>
      <c r="H17" s="200">
        <f t="shared" si="3"/>
        <v>22</v>
      </c>
      <c r="I17" s="90">
        <f t="shared" si="4"/>
        <v>409</v>
      </c>
      <c r="J17" s="15">
        <f t="shared" si="2"/>
        <v>5.3789731051344741E-2</v>
      </c>
    </row>
    <row r="18" spans="1:10">
      <c r="A18" s="89">
        <v>1991</v>
      </c>
      <c r="B18" s="200">
        <v>2</v>
      </c>
      <c r="C18" s="90">
        <v>18</v>
      </c>
      <c r="D18" s="15">
        <f t="shared" si="0"/>
        <v>0.1111111111111111</v>
      </c>
      <c r="E18" s="200">
        <v>26</v>
      </c>
      <c r="F18" s="90">
        <v>332</v>
      </c>
      <c r="G18" s="15">
        <f t="shared" si="1"/>
        <v>7.8313253012048195E-2</v>
      </c>
      <c r="H18" s="200">
        <f t="shared" si="3"/>
        <v>28</v>
      </c>
      <c r="I18" s="90">
        <f t="shared" si="4"/>
        <v>350</v>
      </c>
      <c r="J18" s="15">
        <f t="shared" si="2"/>
        <v>0.08</v>
      </c>
    </row>
    <row r="19" spans="1:10">
      <c r="A19" s="89">
        <v>1992</v>
      </c>
      <c r="B19" s="200">
        <v>0</v>
      </c>
      <c r="C19" s="90">
        <v>17</v>
      </c>
      <c r="D19" s="15">
        <f t="shared" si="0"/>
        <v>0</v>
      </c>
      <c r="E19" s="200">
        <v>24</v>
      </c>
      <c r="F19" s="90">
        <v>323</v>
      </c>
      <c r="G19" s="15">
        <f t="shared" si="1"/>
        <v>7.4303405572755415E-2</v>
      </c>
      <c r="H19" s="200">
        <f t="shared" si="3"/>
        <v>24</v>
      </c>
      <c r="I19" s="90">
        <f t="shared" si="4"/>
        <v>340</v>
      </c>
      <c r="J19" s="15">
        <f t="shared" si="2"/>
        <v>7.0588235294117646E-2</v>
      </c>
    </row>
    <row r="20" spans="1:10">
      <c r="A20" s="89">
        <v>1993</v>
      </c>
      <c r="B20" s="200">
        <v>1</v>
      </c>
      <c r="C20" s="90">
        <v>39</v>
      </c>
      <c r="D20" s="15">
        <f t="shared" si="0"/>
        <v>2.564102564102564E-2</v>
      </c>
      <c r="E20" s="200">
        <v>21</v>
      </c>
      <c r="F20" s="90">
        <v>519</v>
      </c>
      <c r="G20" s="15">
        <f t="shared" si="1"/>
        <v>4.046242774566474E-2</v>
      </c>
      <c r="H20" s="200">
        <f t="shared" si="3"/>
        <v>22</v>
      </c>
      <c r="I20" s="90">
        <f t="shared" si="4"/>
        <v>558</v>
      </c>
      <c r="J20" s="15">
        <f t="shared" si="2"/>
        <v>3.9426523297491037E-2</v>
      </c>
    </row>
    <row r="21" spans="1:10">
      <c r="A21" s="89">
        <v>1994</v>
      </c>
      <c r="B21" s="200">
        <v>5</v>
      </c>
      <c r="C21" s="90">
        <v>73</v>
      </c>
      <c r="D21" s="15">
        <f t="shared" si="0"/>
        <v>6.8493150684931503E-2</v>
      </c>
      <c r="E21" s="200">
        <v>34</v>
      </c>
      <c r="F21" s="90">
        <v>747</v>
      </c>
      <c r="G21" s="15">
        <f t="shared" si="1"/>
        <v>4.5515394912985271E-2</v>
      </c>
      <c r="H21" s="200">
        <f t="shared" si="3"/>
        <v>39</v>
      </c>
      <c r="I21" s="90">
        <f t="shared" si="4"/>
        <v>820</v>
      </c>
      <c r="J21" s="15">
        <f t="shared" si="2"/>
        <v>4.7560975609756098E-2</v>
      </c>
    </row>
    <row r="22" spans="1:10">
      <c r="A22" s="89">
        <v>1995</v>
      </c>
      <c r="B22" s="200">
        <v>2</v>
      </c>
      <c r="C22" s="90">
        <v>118</v>
      </c>
      <c r="D22" s="15">
        <f t="shared" si="0"/>
        <v>1.6949152542372881E-2</v>
      </c>
      <c r="E22" s="200">
        <v>52</v>
      </c>
      <c r="F22" s="90">
        <v>1230</v>
      </c>
      <c r="G22" s="15">
        <f t="shared" si="1"/>
        <v>4.2276422764227641E-2</v>
      </c>
      <c r="H22" s="200">
        <f t="shared" si="3"/>
        <v>54</v>
      </c>
      <c r="I22" s="90">
        <f t="shared" si="4"/>
        <v>1348</v>
      </c>
      <c r="J22" s="15">
        <f t="shared" si="2"/>
        <v>4.0059347181008904E-2</v>
      </c>
    </row>
    <row r="23" spans="1:10">
      <c r="A23" s="89">
        <v>1996</v>
      </c>
      <c r="B23" s="200">
        <v>2</v>
      </c>
      <c r="C23" s="90">
        <v>137</v>
      </c>
      <c r="D23" s="15">
        <f t="shared" si="0"/>
        <v>1.4598540145985401E-2</v>
      </c>
      <c r="E23" s="200">
        <v>30</v>
      </c>
      <c r="F23" s="90">
        <v>1132</v>
      </c>
      <c r="G23" s="15">
        <f t="shared" si="1"/>
        <v>2.6501766784452298E-2</v>
      </c>
      <c r="H23" s="200">
        <f t="shared" si="3"/>
        <v>32</v>
      </c>
      <c r="I23" s="90">
        <f t="shared" si="4"/>
        <v>1269</v>
      </c>
      <c r="J23" s="15">
        <f t="shared" si="2"/>
        <v>2.5216706067769899E-2</v>
      </c>
    </row>
    <row r="24" spans="1:10">
      <c r="A24" s="89">
        <v>1997</v>
      </c>
      <c r="B24" s="200">
        <v>20</v>
      </c>
      <c r="C24" s="90">
        <v>256</v>
      </c>
      <c r="D24" s="15">
        <f t="shared" si="0"/>
        <v>7.8125E-2</v>
      </c>
      <c r="E24" s="200">
        <v>54</v>
      </c>
      <c r="F24" s="90">
        <v>1471</v>
      </c>
      <c r="G24" s="15">
        <f t="shared" si="1"/>
        <v>3.6709721278042146E-2</v>
      </c>
      <c r="H24" s="200">
        <f t="shared" si="3"/>
        <v>74</v>
      </c>
      <c r="I24" s="90">
        <f t="shared" si="4"/>
        <v>1727</v>
      </c>
      <c r="J24" s="15">
        <f t="shared" si="2"/>
        <v>4.2848870874348584E-2</v>
      </c>
    </row>
    <row r="25" spans="1:10">
      <c r="A25" s="89">
        <v>1998</v>
      </c>
      <c r="B25" s="200">
        <v>12</v>
      </c>
      <c r="C25" s="90">
        <v>114</v>
      </c>
      <c r="D25" s="15">
        <f t="shared" si="0"/>
        <v>0.10526315789473684</v>
      </c>
      <c r="E25" s="200">
        <v>66</v>
      </c>
      <c r="F25" s="90">
        <v>1629</v>
      </c>
      <c r="G25" s="15">
        <f t="shared" si="1"/>
        <v>4.0515653775322284E-2</v>
      </c>
      <c r="H25" s="200">
        <f t="shared" si="3"/>
        <v>78</v>
      </c>
      <c r="I25" s="90">
        <f t="shared" si="4"/>
        <v>1743</v>
      </c>
      <c r="J25" s="15">
        <f t="shared" si="2"/>
        <v>4.4750430292598967E-2</v>
      </c>
    </row>
    <row r="26" spans="1:10">
      <c r="A26" s="89">
        <v>1999</v>
      </c>
      <c r="B26" s="200">
        <v>15</v>
      </c>
      <c r="C26" s="90">
        <v>465</v>
      </c>
      <c r="D26" s="15">
        <f t="shared" si="0"/>
        <v>3.2258064516129031E-2</v>
      </c>
      <c r="E26" s="200">
        <v>65</v>
      </c>
      <c r="F26" s="90">
        <v>2323</v>
      </c>
      <c r="G26" s="15">
        <f t="shared" si="1"/>
        <v>2.7981058975462762E-2</v>
      </c>
      <c r="H26" s="200">
        <f t="shared" si="3"/>
        <v>80</v>
      </c>
      <c r="I26" s="90">
        <f t="shared" si="4"/>
        <v>2788</v>
      </c>
      <c r="J26" s="15">
        <f t="shared" si="2"/>
        <v>2.8694404591104734E-2</v>
      </c>
    </row>
    <row r="27" spans="1:10">
      <c r="A27" s="89">
        <v>2000</v>
      </c>
      <c r="B27" s="200">
        <v>27</v>
      </c>
      <c r="C27" s="90">
        <v>448</v>
      </c>
      <c r="D27" s="15">
        <f t="shared" si="0"/>
        <v>6.0267857142857144E-2</v>
      </c>
      <c r="E27" s="200">
        <v>101</v>
      </c>
      <c r="F27" s="90">
        <v>2878</v>
      </c>
      <c r="G27" s="15">
        <f t="shared" si="1"/>
        <v>3.5093815149409312E-2</v>
      </c>
      <c r="H27" s="200">
        <f t="shared" si="3"/>
        <v>128</v>
      </c>
      <c r="I27" s="90">
        <f t="shared" si="4"/>
        <v>3326</v>
      </c>
      <c r="J27" s="15">
        <f t="shared" si="2"/>
        <v>3.8484666265784728E-2</v>
      </c>
    </row>
    <row r="28" spans="1:10">
      <c r="A28" s="89">
        <v>2001</v>
      </c>
      <c r="B28" s="200">
        <v>23</v>
      </c>
      <c r="C28" s="90">
        <v>511</v>
      </c>
      <c r="D28" s="15">
        <f t="shared" si="0"/>
        <v>4.5009784735812131E-2</v>
      </c>
      <c r="E28" s="200">
        <v>98</v>
      </c>
      <c r="F28" s="90">
        <v>2701</v>
      </c>
      <c r="G28" s="15">
        <f t="shared" si="1"/>
        <v>3.6282858200666422E-2</v>
      </c>
      <c r="H28" s="200">
        <f t="shared" si="3"/>
        <v>121</v>
      </c>
      <c r="I28" s="90">
        <f t="shared" si="4"/>
        <v>3212</v>
      </c>
      <c r="J28" s="15">
        <f t="shared" si="2"/>
        <v>3.7671232876712327E-2</v>
      </c>
    </row>
    <row r="29" spans="1:10">
      <c r="A29" s="89">
        <v>2002</v>
      </c>
      <c r="B29" s="200">
        <v>36</v>
      </c>
      <c r="C29" s="90">
        <v>520</v>
      </c>
      <c r="D29" s="15">
        <f t="shared" si="0"/>
        <v>6.9230769230769235E-2</v>
      </c>
      <c r="E29" s="200">
        <v>88</v>
      </c>
      <c r="F29" s="90">
        <v>2354</v>
      </c>
      <c r="G29" s="15">
        <f t="shared" si="1"/>
        <v>3.7383177570093455E-2</v>
      </c>
      <c r="H29" s="200">
        <f t="shared" si="3"/>
        <v>124</v>
      </c>
      <c r="I29" s="90">
        <f t="shared" si="4"/>
        <v>2874</v>
      </c>
      <c r="J29" s="15">
        <f t="shared" si="2"/>
        <v>4.3145441892832287E-2</v>
      </c>
    </row>
    <row r="30" spans="1:10">
      <c r="A30" s="89">
        <v>2003</v>
      </c>
      <c r="B30" s="200">
        <v>34</v>
      </c>
      <c r="C30" s="90">
        <v>545</v>
      </c>
      <c r="D30" s="15">
        <f t="shared" si="0"/>
        <v>6.2385321100917435E-2</v>
      </c>
      <c r="E30" s="200">
        <v>125</v>
      </c>
      <c r="F30" s="90">
        <v>2508</v>
      </c>
      <c r="G30" s="15">
        <f t="shared" si="1"/>
        <v>4.9840510366826157E-2</v>
      </c>
      <c r="H30" s="200">
        <f t="shared" si="3"/>
        <v>159</v>
      </c>
      <c r="I30" s="90">
        <f t="shared" si="4"/>
        <v>3053</v>
      </c>
      <c r="J30" s="15">
        <f t="shared" si="2"/>
        <v>5.2079921388797905E-2</v>
      </c>
    </row>
    <row r="31" spans="1:10">
      <c r="A31" s="89">
        <v>2004</v>
      </c>
      <c r="B31" s="200">
        <v>45</v>
      </c>
      <c r="C31" s="90">
        <v>721</v>
      </c>
      <c r="D31" s="15">
        <f t="shared" si="0"/>
        <v>6.2413314840499307E-2</v>
      </c>
      <c r="E31" s="200">
        <v>158</v>
      </c>
      <c r="F31" s="90">
        <v>3598</v>
      </c>
      <c r="G31" s="15">
        <f t="shared" si="1"/>
        <v>4.3913285158421342E-2</v>
      </c>
      <c r="H31" s="200">
        <f t="shared" si="3"/>
        <v>203</v>
      </c>
      <c r="I31" s="90">
        <f t="shared" si="4"/>
        <v>4319</v>
      </c>
      <c r="J31" s="15">
        <f t="shared" si="2"/>
        <v>4.7001620745542948E-2</v>
      </c>
    </row>
    <row r="32" spans="1:10">
      <c r="A32" s="89">
        <v>2005</v>
      </c>
      <c r="B32" s="200">
        <v>55</v>
      </c>
      <c r="C32" s="90">
        <v>1279</v>
      </c>
      <c r="D32" s="15">
        <f t="shared" si="0"/>
        <v>4.300234558248632E-2</v>
      </c>
      <c r="E32" s="200">
        <v>249</v>
      </c>
      <c r="F32" s="90">
        <v>4444</v>
      </c>
      <c r="G32" s="15">
        <f t="shared" si="1"/>
        <v>5.6030603060306029E-2</v>
      </c>
      <c r="H32" s="200">
        <f t="shared" si="3"/>
        <v>304</v>
      </c>
      <c r="I32" s="90">
        <f t="shared" si="4"/>
        <v>5723</v>
      </c>
      <c r="J32" s="15">
        <f t="shared" si="2"/>
        <v>5.3118993534859341E-2</v>
      </c>
    </row>
    <row r="33" spans="1:14">
      <c r="A33" s="89">
        <v>2006</v>
      </c>
      <c r="B33" s="200">
        <v>39</v>
      </c>
      <c r="C33" s="90">
        <v>1926</v>
      </c>
      <c r="D33" s="15">
        <f t="shared" si="0"/>
        <v>2.0249221183800622E-2</v>
      </c>
      <c r="E33" s="200">
        <v>234</v>
      </c>
      <c r="F33" s="90">
        <v>4596</v>
      </c>
      <c r="G33" s="15">
        <f t="shared" si="1"/>
        <v>5.0913838120104436E-2</v>
      </c>
      <c r="H33" s="200">
        <f t="shared" si="3"/>
        <v>273</v>
      </c>
      <c r="I33" s="90">
        <f t="shared" si="4"/>
        <v>6522</v>
      </c>
      <c r="J33" s="15">
        <f t="shared" si="2"/>
        <v>4.1858325666973319E-2</v>
      </c>
    </row>
    <row r="34" spans="1:14">
      <c r="A34" s="89">
        <v>2007</v>
      </c>
      <c r="B34" s="200"/>
      <c r="C34" s="90"/>
      <c r="D34" s="15"/>
      <c r="E34" s="200">
        <v>255</v>
      </c>
      <c r="F34" s="90">
        <v>5350</v>
      </c>
      <c r="G34" s="15">
        <f t="shared" si="1"/>
        <v>4.7663551401869161E-2</v>
      </c>
      <c r="H34" s="200">
        <f t="shared" si="3"/>
        <v>255</v>
      </c>
      <c r="I34" s="90">
        <f t="shared" si="4"/>
        <v>5350</v>
      </c>
      <c r="J34" s="15">
        <f t="shared" si="2"/>
        <v>4.7663551401869161E-2</v>
      </c>
    </row>
    <row r="35" spans="1:14">
      <c r="A35" s="89">
        <v>2008</v>
      </c>
      <c r="B35" s="200"/>
      <c r="C35" s="90"/>
      <c r="D35" s="15"/>
      <c r="E35" s="200">
        <v>111</v>
      </c>
      <c r="F35" s="90">
        <v>3072</v>
      </c>
      <c r="G35" s="15">
        <f t="shared" si="1"/>
        <v>3.61328125E-2</v>
      </c>
      <c r="H35" s="200">
        <f t="shared" si="3"/>
        <v>111</v>
      </c>
      <c r="I35" s="90">
        <f t="shared" si="4"/>
        <v>3072</v>
      </c>
      <c r="J35" s="15">
        <f t="shared" si="2"/>
        <v>3.61328125E-2</v>
      </c>
    </row>
    <row r="36" spans="1:14">
      <c r="A36" s="89">
        <v>2009</v>
      </c>
      <c r="B36" s="200"/>
      <c r="C36" s="90"/>
      <c r="D36" s="15"/>
      <c r="E36" s="200">
        <v>45</v>
      </c>
      <c r="F36" s="90">
        <v>2322</v>
      </c>
      <c r="G36" s="15">
        <f t="shared" si="1"/>
        <v>1.937984496124031E-2</v>
      </c>
      <c r="H36" s="200">
        <f t="shared" si="3"/>
        <v>45</v>
      </c>
      <c r="I36" s="90">
        <f t="shared" si="4"/>
        <v>2322</v>
      </c>
      <c r="J36" s="15">
        <f t="shared" si="2"/>
        <v>1.937984496124031E-2</v>
      </c>
    </row>
    <row r="37" spans="1:14">
      <c r="A37" s="89">
        <v>2010</v>
      </c>
      <c r="B37" s="200"/>
      <c r="C37" s="90"/>
      <c r="D37" s="15"/>
      <c r="E37" s="200">
        <v>54</v>
      </c>
      <c r="F37" s="90">
        <v>2386</v>
      </c>
      <c r="G37" s="15">
        <f t="shared" si="1"/>
        <v>2.2632020117351215E-2</v>
      </c>
      <c r="H37" s="200">
        <f t="shared" si="3"/>
        <v>54</v>
      </c>
      <c r="I37" s="90">
        <f t="shared" si="4"/>
        <v>2386</v>
      </c>
      <c r="J37" s="15">
        <f t="shared" si="2"/>
        <v>2.2632020117351215E-2</v>
      </c>
    </row>
    <row r="38" spans="1:14">
      <c r="A38" s="89">
        <v>2011</v>
      </c>
      <c r="B38" s="200"/>
      <c r="C38" s="90"/>
      <c r="D38" s="15"/>
      <c r="E38" s="200">
        <v>36</v>
      </c>
      <c r="F38" s="90">
        <v>2628</v>
      </c>
      <c r="G38" s="15">
        <f t="shared" si="1"/>
        <v>1.3698630136986301E-2</v>
      </c>
      <c r="H38" s="200">
        <f t="shared" si="3"/>
        <v>36</v>
      </c>
      <c r="I38" s="90">
        <f t="shared" si="4"/>
        <v>2628</v>
      </c>
      <c r="J38" s="15">
        <f t="shared" ref="J38:J47" si="5">IF(I38=0, "NA", H38/I38)</f>
        <v>1.3698630136986301E-2</v>
      </c>
    </row>
    <row r="39" spans="1:14">
      <c r="A39" s="89">
        <v>2012</v>
      </c>
      <c r="B39" s="200"/>
      <c r="C39" s="90"/>
      <c r="D39" s="15"/>
      <c r="E39" s="200">
        <v>40</v>
      </c>
      <c r="F39" s="90">
        <v>4249</v>
      </c>
      <c r="G39" s="15">
        <f t="shared" si="1"/>
        <v>9.4139797599435155E-3</v>
      </c>
      <c r="H39" s="200">
        <f t="shared" si="3"/>
        <v>40</v>
      </c>
      <c r="I39" s="90">
        <f t="shared" si="4"/>
        <v>4249</v>
      </c>
      <c r="J39" s="15">
        <f t="shared" si="5"/>
        <v>9.4139797599435155E-3</v>
      </c>
    </row>
    <row r="40" spans="1:14">
      <c r="A40" s="89">
        <v>2013</v>
      </c>
      <c r="B40" s="200"/>
      <c r="C40" s="90"/>
      <c r="D40" s="15"/>
      <c r="E40" s="200">
        <v>33</v>
      </c>
      <c r="F40" s="90">
        <v>4052</v>
      </c>
      <c r="G40" s="15">
        <f t="shared" si="1"/>
        <v>8.1441263573543924E-3</v>
      </c>
      <c r="H40" s="200">
        <f t="shared" si="3"/>
        <v>33</v>
      </c>
      <c r="I40" s="90">
        <f t="shared" si="4"/>
        <v>4052</v>
      </c>
      <c r="J40" s="15">
        <f t="shared" si="5"/>
        <v>8.1441263573543924E-3</v>
      </c>
    </row>
    <row r="41" spans="1:14">
      <c r="A41" s="89">
        <v>2014</v>
      </c>
      <c r="B41" s="200"/>
      <c r="C41" s="90"/>
      <c r="D41" s="15"/>
      <c r="E41" s="200">
        <v>27</v>
      </c>
      <c r="F41" s="90">
        <v>3913</v>
      </c>
      <c r="G41" s="15">
        <f t="shared" si="1"/>
        <v>6.9000766675185281E-3</v>
      </c>
      <c r="H41" s="200">
        <f t="shared" si="3"/>
        <v>27</v>
      </c>
      <c r="I41" s="90">
        <f t="shared" si="4"/>
        <v>3913</v>
      </c>
      <c r="J41" s="15">
        <f t="shared" si="5"/>
        <v>6.9000766675185281E-3</v>
      </c>
    </row>
    <row r="42" spans="1:14">
      <c r="A42" s="89">
        <v>2015</v>
      </c>
      <c r="B42" s="200"/>
      <c r="C42" s="90"/>
      <c r="D42" s="15"/>
      <c r="E42" s="200">
        <v>23</v>
      </c>
      <c r="F42" s="90">
        <v>5452</v>
      </c>
      <c r="G42" s="15">
        <f t="shared" si="1"/>
        <v>4.218635363169479E-3</v>
      </c>
      <c r="H42" s="200">
        <f t="shared" si="3"/>
        <v>23</v>
      </c>
      <c r="I42" s="90">
        <f t="shared" si="4"/>
        <v>5452</v>
      </c>
      <c r="J42" s="15">
        <f t="shared" si="5"/>
        <v>4.218635363169479E-3</v>
      </c>
    </row>
    <row r="43" spans="1:14">
      <c r="A43" s="89">
        <v>2016</v>
      </c>
      <c r="B43" s="200"/>
      <c r="C43" s="90"/>
      <c r="D43" s="15"/>
      <c r="E43" s="200">
        <v>8</v>
      </c>
      <c r="F43" s="90">
        <v>6570</v>
      </c>
      <c r="G43" s="15">
        <f t="shared" si="1"/>
        <v>1.2176560121765602E-3</v>
      </c>
      <c r="H43" s="200">
        <f t="shared" si="3"/>
        <v>8</v>
      </c>
      <c r="I43" s="90">
        <f t="shared" si="4"/>
        <v>6570</v>
      </c>
      <c r="J43" s="15">
        <f t="shared" si="5"/>
        <v>1.2176560121765602E-3</v>
      </c>
    </row>
    <row r="44" spans="1:14" ht="12.75" customHeight="1">
      <c r="A44" s="89">
        <v>2017</v>
      </c>
      <c r="B44" s="200"/>
      <c r="C44" s="90"/>
      <c r="D44" s="15"/>
      <c r="E44" s="200">
        <v>8</v>
      </c>
      <c r="F44" s="90">
        <v>5556</v>
      </c>
      <c r="G44" s="15">
        <f t="shared" si="1"/>
        <v>1.4398848092152627E-3</v>
      </c>
      <c r="H44" s="200">
        <f t="shared" si="3"/>
        <v>8</v>
      </c>
      <c r="I44" s="90">
        <f t="shared" si="4"/>
        <v>5556</v>
      </c>
      <c r="J44" s="15">
        <f t="shared" si="5"/>
        <v>1.4398848092152627E-3</v>
      </c>
    </row>
    <row r="45" spans="1:14">
      <c r="A45" s="89">
        <v>2018</v>
      </c>
      <c r="B45" s="200"/>
      <c r="C45" s="90"/>
      <c r="D45" s="15"/>
      <c r="E45" s="200">
        <v>9</v>
      </c>
      <c r="F45" s="90">
        <v>5228</v>
      </c>
      <c r="G45" s="15">
        <f t="shared" si="1"/>
        <v>1.7214996174445293E-3</v>
      </c>
      <c r="H45" s="200">
        <f t="shared" si="3"/>
        <v>9</v>
      </c>
      <c r="I45" s="90">
        <f t="shared" si="4"/>
        <v>5228</v>
      </c>
      <c r="J45" s="15">
        <f t="shared" si="5"/>
        <v>1.7214996174445293E-3</v>
      </c>
    </row>
    <row r="46" spans="1:14">
      <c r="A46" s="89">
        <v>2019</v>
      </c>
      <c r="B46" s="200"/>
      <c r="C46" s="90"/>
      <c r="D46" s="15"/>
      <c r="E46" s="200">
        <v>3</v>
      </c>
      <c r="F46" s="90">
        <v>3152</v>
      </c>
      <c r="G46" s="15">
        <f t="shared" si="1"/>
        <v>9.5177664974619293E-4</v>
      </c>
      <c r="H46" s="200">
        <f t="shared" si="3"/>
        <v>3</v>
      </c>
      <c r="I46" s="90">
        <f t="shared" si="4"/>
        <v>3152</v>
      </c>
      <c r="J46" s="15">
        <f t="shared" si="5"/>
        <v>9.5177664974619293E-4</v>
      </c>
      <c r="M46" s="24"/>
      <c r="N46" s="24"/>
    </row>
    <row r="47" spans="1:14" ht="13.5" thickBot="1">
      <c r="A47" s="89">
        <v>2020</v>
      </c>
      <c r="B47" s="200"/>
      <c r="C47" s="90"/>
      <c r="D47" s="15"/>
      <c r="E47" s="200">
        <v>0</v>
      </c>
      <c r="F47" s="90">
        <v>26</v>
      </c>
      <c r="G47" s="15">
        <f t="shared" si="1"/>
        <v>0</v>
      </c>
      <c r="H47" s="200">
        <f t="shared" si="3"/>
        <v>0</v>
      </c>
      <c r="I47" s="90">
        <f t="shared" si="4"/>
        <v>26</v>
      </c>
      <c r="J47" s="15">
        <f t="shared" si="5"/>
        <v>0</v>
      </c>
    </row>
    <row r="48" spans="1:14" ht="13.5" thickBot="1">
      <c r="A48" s="279" t="s">
        <v>5</v>
      </c>
      <c r="B48" s="280">
        <f>SUM(B11:B46)</f>
        <v>325</v>
      </c>
      <c r="C48" s="280">
        <f>SUM(C11:C47)</f>
        <v>7318</v>
      </c>
      <c r="D48" s="272">
        <f>IF(C48=0, "NA", B48/C48)</f>
        <v>4.4411041268106043E-2</v>
      </c>
      <c r="E48" s="280">
        <f>SUM(E11:E47)</f>
        <v>2253</v>
      </c>
      <c r="F48" s="280">
        <f>SUM(F11:F47)</f>
        <v>89580</v>
      </c>
      <c r="G48" s="272">
        <f>IF(F48=0, "NA", E48/F48)</f>
        <v>2.5150703281982587E-2</v>
      </c>
      <c r="H48" s="280">
        <f>SUM(H11:H47)</f>
        <v>2578</v>
      </c>
      <c r="I48" s="280">
        <f>SUM(I11:I47)</f>
        <v>96898</v>
      </c>
      <c r="J48" s="272">
        <f>IF(I48=0, "NA", H48/I48)</f>
        <v>2.6605296290945119E-2</v>
      </c>
    </row>
    <row r="76" ht="12.75" customHeight="1"/>
  </sheetData>
  <mergeCells count="5">
    <mergeCell ref="A4:J6"/>
    <mergeCell ref="A9:A10"/>
    <mergeCell ref="B9:D9"/>
    <mergeCell ref="E9:G9"/>
    <mergeCell ref="H9:J9"/>
  </mergeCells>
  <phoneticPr fontId="25" type="noConversion"/>
  <pageMargins left="0.75" right="0.75" top="1" bottom="1" header="0.5" footer="0.5"/>
  <pageSetup scale="51" orientation="portrait" r:id="rId1"/>
  <headerFooter alignWithMargins="0"/>
  <ignoredErrors>
    <ignoredError sqref="D48 G48"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pageSetUpPr fitToPage="1"/>
  </sheetPr>
  <dimension ref="A1:AR75"/>
  <sheetViews>
    <sheetView zoomScaleNormal="100" workbookViewId="0"/>
  </sheetViews>
  <sheetFormatPr defaultRowHeight="12.75"/>
  <cols>
    <col min="1" max="2" width="9.140625" style="18"/>
    <col min="3" max="3" width="10" style="18" customWidth="1"/>
    <col min="4" max="4" width="7" style="18" customWidth="1"/>
    <col min="5" max="5" width="7.5703125" style="18" bestFit="1" customWidth="1"/>
    <col min="6" max="6" width="9.85546875" style="18" customWidth="1"/>
    <col min="7" max="7" width="7.42578125" style="18" customWidth="1"/>
    <col min="8" max="8" width="7.5703125" style="18" bestFit="1" customWidth="1"/>
    <col min="9" max="9" width="8.28515625" style="18" bestFit="1" customWidth="1"/>
    <col min="10" max="10" width="7.5703125" style="18" customWidth="1"/>
    <col min="11" max="11" width="7.7109375" style="18" bestFit="1" customWidth="1"/>
    <col min="12" max="12" width="8.42578125" style="18" bestFit="1" customWidth="1"/>
    <col min="13" max="13" width="7.7109375" style="18" customWidth="1"/>
    <col min="14" max="14" width="7.7109375" style="18" bestFit="1" customWidth="1"/>
    <col min="15" max="15" width="10.5703125" style="18" bestFit="1" customWidth="1"/>
    <col min="16" max="16" width="7.42578125" style="18" customWidth="1"/>
    <col min="17" max="17" width="7.7109375" style="18" bestFit="1" customWidth="1"/>
    <col min="18" max="18" width="8.42578125" style="18" bestFit="1" customWidth="1"/>
    <col min="19" max="19" width="7.140625" style="18" customWidth="1"/>
    <col min="20" max="20" width="8" style="18" bestFit="1" customWidth="1"/>
    <col min="21" max="21" width="10" style="18" customWidth="1"/>
    <col min="22" max="22" width="10.7109375" style="18" customWidth="1"/>
    <col min="23" max="23" width="6.85546875" style="18" bestFit="1" customWidth="1"/>
    <col min="24" max="24" width="7.42578125" style="18" bestFit="1" customWidth="1"/>
    <col min="25" max="16384" width="9.140625" style="18"/>
  </cols>
  <sheetData>
    <row r="1" spans="1:22" ht="26.25">
      <c r="A1" s="53" t="s">
        <v>103</v>
      </c>
    </row>
    <row r="2" spans="1:22" ht="18">
      <c r="A2" s="13" t="s">
        <v>73</v>
      </c>
      <c r="B2" s="14"/>
      <c r="C2" s="14"/>
      <c r="D2" s="14"/>
      <c r="E2" s="14"/>
      <c r="F2" s="14"/>
      <c r="G2" s="14"/>
      <c r="H2" s="14"/>
      <c r="I2" s="14"/>
      <c r="J2" s="14"/>
      <c r="K2" s="14"/>
      <c r="L2" s="14"/>
      <c r="M2" s="14"/>
      <c r="N2" s="14"/>
      <c r="O2" s="14"/>
      <c r="P2" s="14"/>
    </row>
    <row r="3" spans="1:22" ht="14.25">
      <c r="A3" s="20"/>
      <c r="B3" s="14"/>
      <c r="C3" s="14"/>
      <c r="D3" s="14"/>
      <c r="E3" s="14"/>
      <c r="F3" s="14"/>
      <c r="G3" s="14"/>
      <c r="H3" s="14"/>
      <c r="I3" s="14"/>
      <c r="J3" s="14"/>
      <c r="K3" s="14"/>
      <c r="L3" s="14"/>
      <c r="M3" s="14"/>
      <c r="N3" s="14"/>
      <c r="O3" s="14"/>
      <c r="P3" s="14"/>
    </row>
    <row r="4" spans="1:22">
      <c r="A4" s="359" t="s">
        <v>82</v>
      </c>
      <c r="B4" s="359"/>
      <c r="C4" s="359"/>
      <c r="D4" s="359"/>
      <c r="E4" s="359"/>
      <c r="F4" s="359"/>
      <c r="G4" s="359"/>
      <c r="H4" s="359"/>
      <c r="I4" s="359"/>
      <c r="J4" s="359"/>
      <c r="K4" s="359"/>
      <c r="L4" s="359"/>
      <c r="M4" s="359"/>
      <c r="N4" s="359"/>
      <c r="O4" s="359"/>
      <c r="P4" s="359"/>
      <c r="Q4" s="359"/>
      <c r="R4" s="359"/>
      <c r="S4" s="359"/>
      <c r="T4" s="359"/>
      <c r="U4" s="359"/>
      <c r="V4" s="359"/>
    </row>
    <row r="5" spans="1:22" ht="19.5" customHeight="1">
      <c r="A5" s="359"/>
      <c r="B5" s="359"/>
      <c r="C5" s="359"/>
      <c r="D5" s="359"/>
      <c r="E5" s="359"/>
      <c r="F5" s="359"/>
      <c r="G5" s="359"/>
      <c r="H5" s="359"/>
      <c r="I5" s="359"/>
      <c r="J5" s="359"/>
      <c r="K5" s="359"/>
      <c r="L5" s="359"/>
      <c r="M5" s="359"/>
      <c r="N5" s="359"/>
      <c r="O5" s="359"/>
      <c r="P5" s="359"/>
      <c r="Q5" s="359"/>
      <c r="R5" s="359"/>
      <c r="S5" s="359"/>
      <c r="T5" s="359"/>
      <c r="U5" s="359"/>
      <c r="V5" s="359"/>
    </row>
    <row r="6" spans="1:22" ht="15" thickBot="1">
      <c r="A6" s="14"/>
      <c r="B6" s="14"/>
      <c r="C6" s="14"/>
      <c r="D6" s="14"/>
      <c r="E6" s="14"/>
      <c r="F6" s="14"/>
      <c r="G6" s="14"/>
      <c r="H6" s="14"/>
      <c r="I6" s="14"/>
      <c r="J6" s="14"/>
      <c r="K6" s="14"/>
      <c r="L6" s="14"/>
      <c r="M6" s="14"/>
      <c r="N6" s="14"/>
      <c r="O6" s="14"/>
      <c r="P6" s="14"/>
    </row>
    <row r="7" spans="1:22" ht="12.75" customHeight="1">
      <c r="A7" s="347" t="s">
        <v>6</v>
      </c>
      <c r="B7" s="356" t="s">
        <v>10</v>
      </c>
      <c r="C7" s="357"/>
      <c r="D7" s="358"/>
      <c r="E7" s="356" t="s">
        <v>32</v>
      </c>
      <c r="F7" s="357"/>
      <c r="G7" s="358"/>
      <c r="H7" s="356" t="s">
        <v>29</v>
      </c>
      <c r="I7" s="357"/>
      <c r="J7" s="358"/>
      <c r="K7" s="356" t="s">
        <v>33</v>
      </c>
      <c r="L7" s="357"/>
      <c r="M7" s="358"/>
      <c r="N7" s="356" t="s">
        <v>5</v>
      </c>
      <c r="O7" s="357"/>
      <c r="P7" s="358"/>
    </row>
    <row r="8" spans="1:22" ht="26.25" thickBot="1">
      <c r="A8" s="348"/>
      <c r="B8" s="201" t="s">
        <v>7</v>
      </c>
      <c r="C8" s="28" t="s">
        <v>8</v>
      </c>
      <c r="D8" s="29" t="s">
        <v>9</v>
      </c>
      <c r="E8" s="201" t="s">
        <v>7</v>
      </c>
      <c r="F8" s="28" t="s">
        <v>8</v>
      </c>
      <c r="G8" s="29" t="s">
        <v>9</v>
      </c>
      <c r="H8" s="201" t="s">
        <v>7</v>
      </c>
      <c r="I8" s="28" t="s">
        <v>8</v>
      </c>
      <c r="J8" s="29" t="s">
        <v>9</v>
      </c>
      <c r="K8" s="201" t="s">
        <v>7</v>
      </c>
      <c r="L8" s="28" t="s">
        <v>8</v>
      </c>
      <c r="M8" s="29" t="s">
        <v>9</v>
      </c>
      <c r="N8" s="201" t="s">
        <v>7</v>
      </c>
      <c r="O8" s="28" t="s">
        <v>8</v>
      </c>
      <c r="P8" s="29" t="s">
        <v>9</v>
      </c>
    </row>
    <row r="9" spans="1:22">
      <c r="A9" s="19">
        <v>2004</v>
      </c>
      <c r="B9" s="54">
        <v>1253</v>
      </c>
      <c r="C9" s="80">
        <v>17404</v>
      </c>
      <c r="D9" s="21">
        <f t="shared" ref="D9:D20" si="0">IF(C9=0, "NA", B9/C9)</f>
        <v>7.1994943691105498E-2</v>
      </c>
      <c r="E9" s="54"/>
      <c r="F9" s="80"/>
      <c r="G9" s="21"/>
      <c r="H9" s="54">
        <v>1</v>
      </c>
      <c r="I9" s="80">
        <v>13</v>
      </c>
      <c r="J9" s="21">
        <f t="shared" ref="J9:J20" si="1">IF(I9=0, "NA", H9/I9)</f>
        <v>7.6923076923076927E-2</v>
      </c>
      <c r="K9" s="54"/>
      <c r="L9" s="80"/>
      <c r="M9" s="21"/>
      <c r="N9" s="54">
        <f>SUM(B9,E9,H9,K9)</f>
        <v>1254</v>
      </c>
      <c r="O9" s="80">
        <f>SUM(C9,F9,I9,L9)</f>
        <v>17417</v>
      </c>
      <c r="P9" s="21">
        <f t="shared" ref="P9:P20" si="2">IF(O9=0, "NA", N9/O9)</f>
        <v>7.19986220359419E-2</v>
      </c>
    </row>
    <row r="10" spans="1:22">
      <c r="A10" s="19">
        <v>2005</v>
      </c>
      <c r="B10" s="55">
        <v>995</v>
      </c>
      <c r="C10" s="79">
        <v>18121</v>
      </c>
      <c r="D10" s="15">
        <f t="shared" si="0"/>
        <v>5.4908669499475746E-2</v>
      </c>
      <c r="E10" s="55"/>
      <c r="F10" s="79"/>
      <c r="G10" s="15"/>
      <c r="H10" s="55">
        <v>0</v>
      </c>
      <c r="I10" s="79">
        <v>23</v>
      </c>
      <c r="J10" s="15">
        <f t="shared" si="1"/>
        <v>0</v>
      </c>
      <c r="K10" s="55"/>
      <c r="L10" s="79"/>
      <c r="M10" s="15"/>
      <c r="N10" s="55">
        <f t="shared" ref="N10:O24" si="3">SUM(B10,E10,H10,K10)</f>
        <v>995</v>
      </c>
      <c r="O10" s="79">
        <f t="shared" si="3"/>
        <v>18144</v>
      </c>
      <c r="P10" s="15">
        <f t="shared" si="2"/>
        <v>5.4839065255731921E-2</v>
      </c>
    </row>
    <row r="11" spans="1:22">
      <c r="A11" s="19">
        <v>2006</v>
      </c>
      <c r="B11" s="55">
        <v>851</v>
      </c>
      <c r="C11" s="79">
        <v>16472</v>
      </c>
      <c r="D11" s="15">
        <f t="shared" si="0"/>
        <v>5.1663428848955806E-2</v>
      </c>
      <c r="E11" s="55"/>
      <c r="F11" s="79"/>
      <c r="G11" s="15"/>
      <c r="H11" s="55">
        <v>2</v>
      </c>
      <c r="I11" s="79">
        <v>15</v>
      </c>
      <c r="J11" s="15">
        <f t="shared" si="1"/>
        <v>0.13333333333333333</v>
      </c>
      <c r="K11" s="55"/>
      <c r="L11" s="79"/>
      <c r="M11" s="15"/>
      <c r="N11" s="55">
        <f t="shared" si="3"/>
        <v>853</v>
      </c>
      <c r="O11" s="79">
        <f t="shared" si="3"/>
        <v>16487</v>
      </c>
      <c r="P11" s="15">
        <f t="shared" si="2"/>
        <v>5.1737732759143569E-2</v>
      </c>
    </row>
    <row r="12" spans="1:22">
      <c r="A12" s="19">
        <v>2007</v>
      </c>
      <c r="B12" s="55">
        <v>640</v>
      </c>
      <c r="C12" s="79">
        <v>14893</v>
      </c>
      <c r="D12" s="15">
        <f t="shared" si="0"/>
        <v>4.297320889008259E-2</v>
      </c>
      <c r="E12" s="55"/>
      <c r="F12" s="79"/>
      <c r="G12" s="15"/>
      <c r="H12" s="55">
        <v>2</v>
      </c>
      <c r="I12" s="79">
        <v>12</v>
      </c>
      <c r="J12" s="15">
        <f t="shared" si="1"/>
        <v>0.16666666666666666</v>
      </c>
      <c r="K12" s="55">
        <v>21</v>
      </c>
      <c r="L12" s="79">
        <v>184</v>
      </c>
      <c r="M12" s="15">
        <f t="shared" ref="M12:M24" si="4">IF(L12=0, "NA", K12/L12)</f>
        <v>0.11413043478260869</v>
      </c>
      <c r="N12" s="55">
        <f t="shared" si="3"/>
        <v>663</v>
      </c>
      <c r="O12" s="79">
        <f t="shared" si="3"/>
        <v>15089</v>
      </c>
      <c r="P12" s="15">
        <f t="shared" si="2"/>
        <v>4.3939293525084501E-2</v>
      </c>
    </row>
    <row r="13" spans="1:22">
      <c r="A13" s="19">
        <v>2008</v>
      </c>
      <c r="B13" s="55">
        <v>503</v>
      </c>
      <c r="C13" s="79">
        <v>13350</v>
      </c>
      <c r="D13" s="15">
        <f t="shared" si="0"/>
        <v>3.7677902621722846E-2</v>
      </c>
      <c r="E13" s="55">
        <v>46</v>
      </c>
      <c r="F13" s="79">
        <v>986</v>
      </c>
      <c r="G13" s="15">
        <f t="shared" ref="G13:G24" si="5">IF(F13=0, "NA", E13/F13)</f>
        <v>4.665314401622718E-2</v>
      </c>
      <c r="H13" s="55">
        <v>1</v>
      </c>
      <c r="I13" s="79">
        <v>4</v>
      </c>
      <c r="J13" s="15">
        <f t="shared" si="1"/>
        <v>0.25</v>
      </c>
      <c r="K13" s="55">
        <v>18</v>
      </c>
      <c r="L13" s="79">
        <v>245</v>
      </c>
      <c r="M13" s="15">
        <f t="shared" si="4"/>
        <v>7.3469387755102047E-2</v>
      </c>
      <c r="N13" s="55">
        <f t="shared" si="3"/>
        <v>568</v>
      </c>
      <c r="O13" s="79">
        <f t="shared" si="3"/>
        <v>14585</v>
      </c>
      <c r="P13" s="15">
        <f t="shared" si="2"/>
        <v>3.894412067192321E-2</v>
      </c>
    </row>
    <row r="14" spans="1:22">
      <c r="A14" s="19">
        <v>2009</v>
      </c>
      <c r="B14" s="55">
        <v>288</v>
      </c>
      <c r="C14" s="79">
        <v>9252</v>
      </c>
      <c r="D14" s="15">
        <f t="shared" si="0"/>
        <v>3.1128404669260701E-2</v>
      </c>
      <c r="E14" s="55">
        <v>31</v>
      </c>
      <c r="F14" s="79">
        <v>710</v>
      </c>
      <c r="G14" s="15">
        <f t="shared" si="5"/>
        <v>4.3661971830985913E-2</v>
      </c>
      <c r="H14" s="55">
        <v>3</v>
      </c>
      <c r="I14" s="79">
        <v>40</v>
      </c>
      <c r="J14" s="15">
        <f t="shared" si="1"/>
        <v>7.4999999999999997E-2</v>
      </c>
      <c r="K14" s="55">
        <v>7</v>
      </c>
      <c r="L14" s="79">
        <v>98</v>
      </c>
      <c r="M14" s="15">
        <f t="shared" si="4"/>
        <v>7.1428571428571425E-2</v>
      </c>
      <c r="N14" s="55">
        <f t="shared" si="3"/>
        <v>329</v>
      </c>
      <c r="O14" s="79">
        <f t="shared" si="3"/>
        <v>10100</v>
      </c>
      <c r="P14" s="15">
        <f t="shared" si="2"/>
        <v>3.2574257425742575E-2</v>
      </c>
    </row>
    <row r="15" spans="1:22">
      <c r="A15" s="19">
        <v>2010</v>
      </c>
      <c r="B15" s="55">
        <v>241</v>
      </c>
      <c r="C15" s="79">
        <v>9550</v>
      </c>
      <c r="D15" s="15">
        <f t="shared" si="0"/>
        <v>2.5235602094240837E-2</v>
      </c>
      <c r="E15" s="55">
        <v>18</v>
      </c>
      <c r="F15" s="79">
        <v>590</v>
      </c>
      <c r="G15" s="15">
        <f t="shared" si="5"/>
        <v>3.0508474576271188E-2</v>
      </c>
      <c r="H15" s="55">
        <v>4</v>
      </c>
      <c r="I15" s="79">
        <v>61</v>
      </c>
      <c r="J15" s="15">
        <f t="shared" si="1"/>
        <v>6.5573770491803282E-2</v>
      </c>
      <c r="K15" s="55">
        <v>4</v>
      </c>
      <c r="L15" s="79">
        <v>83</v>
      </c>
      <c r="M15" s="15">
        <f t="shared" si="4"/>
        <v>4.8192771084337352E-2</v>
      </c>
      <c r="N15" s="55">
        <f t="shared" si="3"/>
        <v>267</v>
      </c>
      <c r="O15" s="79">
        <f t="shared" si="3"/>
        <v>10284</v>
      </c>
      <c r="P15" s="15">
        <f t="shared" si="2"/>
        <v>2.5962660443407233E-2</v>
      </c>
    </row>
    <row r="16" spans="1:22">
      <c r="A16" s="19">
        <v>2011</v>
      </c>
      <c r="B16" s="55">
        <v>174</v>
      </c>
      <c r="C16" s="79">
        <v>9241</v>
      </c>
      <c r="D16" s="15">
        <f t="shared" si="0"/>
        <v>1.8829131046423548E-2</v>
      </c>
      <c r="E16" s="55">
        <v>22</v>
      </c>
      <c r="F16" s="79">
        <v>828</v>
      </c>
      <c r="G16" s="15">
        <f t="shared" si="5"/>
        <v>2.6570048309178744E-2</v>
      </c>
      <c r="H16" s="55">
        <v>3</v>
      </c>
      <c r="I16" s="79">
        <v>137</v>
      </c>
      <c r="J16" s="15">
        <f t="shared" si="1"/>
        <v>2.1897810218978103E-2</v>
      </c>
      <c r="K16" s="55">
        <v>16</v>
      </c>
      <c r="L16" s="79">
        <v>476</v>
      </c>
      <c r="M16" s="15">
        <f t="shared" si="4"/>
        <v>3.3613445378151259E-2</v>
      </c>
      <c r="N16" s="55">
        <f t="shared" si="3"/>
        <v>215</v>
      </c>
      <c r="O16" s="79">
        <f t="shared" si="3"/>
        <v>10682</v>
      </c>
      <c r="P16" s="15">
        <f t="shared" si="2"/>
        <v>2.0127316981838606E-2</v>
      </c>
    </row>
    <row r="17" spans="1:36">
      <c r="A17" s="19">
        <v>2012</v>
      </c>
      <c r="B17" s="55">
        <v>143</v>
      </c>
      <c r="C17" s="79">
        <v>8527</v>
      </c>
      <c r="D17" s="15">
        <f t="shared" si="0"/>
        <v>1.6770259176732732E-2</v>
      </c>
      <c r="E17" s="55">
        <v>16</v>
      </c>
      <c r="F17" s="79">
        <v>715</v>
      </c>
      <c r="G17" s="15">
        <f t="shared" si="5"/>
        <v>2.2377622377622378E-2</v>
      </c>
      <c r="H17" s="55">
        <v>2</v>
      </c>
      <c r="I17" s="79">
        <v>125</v>
      </c>
      <c r="J17" s="15">
        <f t="shared" si="1"/>
        <v>1.6E-2</v>
      </c>
      <c r="K17" s="55">
        <v>27</v>
      </c>
      <c r="L17" s="79">
        <v>430</v>
      </c>
      <c r="M17" s="15">
        <f t="shared" si="4"/>
        <v>6.2790697674418611E-2</v>
      </c>
      <c r="N17" s="55">
        <f t="shared" si="3"/>
        <v>188</v>
      </c>
      <c r="O17" s="79">
        <f t="shared" si="3"/>
        <v>9797</v>
      </c>
      <c r="P17" s="15">
        <f t="shared" si="2"/>
        <v>1.9189547820761457E-2</v>
      </c>
    </row>
    <row r="18" spans="1:36">
      <c r="A18" s="19">
        <v>2013</v>
      </c>
      <c r="B18" s="55">
        <v>106</v>
      </c>
      <c r="C18" s="79">
        <v>8015</v>
      </c>
      <c r="D18" s="15">
        <f t="shared" si="0"/>
        <v>1.32252027448534E-2</v>
      </c>
      <c r="E18" s="55">
        <v>13</v>
      </c>
      <c r="F18" s="79">
        <v>565</v>
      </c>
      <c r="G18" s="15">
        <f t="shared" si="5"/>
        <v>2.3008849557522124E-2</v>
      </c>
      <c r="H18" s="55">
        <v>1</v>
      </c>
      <c r="I18" s="79">
        <v>121</v>
      </c>
      <c r="J18" s="15">
        <f t="shared" si="1"/>
        <v>8.2644628099173556E-3</v>
      </c>
      <c r="K18" s="55">
        <v>6</v>
      </c>
      <c r="L18" s="79">
        <v>287</v>
      </c>
      <c r="M18" s="15">
        <f t="shared" si="4"/>
        <v>2.0905923344947737E-2</v>
      </c>
      <c r="N18" s="55">
        <f t="shared" si="3"/>
        <v>126</v>
      </c>
      <c r="O18" s="79">
        <f t="shared" si="3"/>
        <v>8988</v>
      </c>
      <c r="P18" s="15">
        <f t="shared" si="2"/>
        <v>1.4018691588785047E-2</v>
      </c>
    </row>
    <row r="19" spans="1:36">
      <c r="A19" s="19">
        <v>2014</v>
      </c>
      <c r="B19" s="55">
        <v>70</v>
      </c>
      <c r="C19" s="79">
        <v>6982</v>
      </c>
      <c r="D19" s="15">
        <f t="shared" si="0"/>
        <v>1.0025780578630765E-2</v>
      </c>
      <c r="E19" s="55">
        <v>5</v>
      </c>
      <c r="F19" s="79">
        <v>498</v>
      </c>
      <c r="G19" s="15">
        <f t="shared" si="5"/>
        <v>1.0040160642570281E-2</v>
      </c>
      <c r="H19" s="55">
        <v>1</v>
      </c>
      <c r="I19" s="79">
        <v>227</v>
      </c>
      <c r="J19" s="15">
        <f t="shared" si="1"/>
        <v>4.4052863436123352E-3</v>
      </c>
      <c r="K19" s="55">
        <v>7</v>
      </c>
      <c r="L19" s="79">
        <v>316</v>
      </c>
      <c r="M19" s="15">
        <f t="shared" si="4"/>
        <v>2.2151898734177215E-2</v>
      </c>
      <c r="N19" s="55">
        <f t="shared" si="3"/>
        <v>83</v>
      </c>
      <c r="O19" s="79">
        <f t="shared" si="3"/>
        <v>8023</v>
      </c>
      <c r="P19" s="15">
        <f t="shared" si="2"/>
        <v>1.0345257385018073E-2</v>
      </c>
    </row>
    <row r="20" spans="1:36">
      <c r="A20" s="19">
        <v>2015</v>
      </c>
      <c r="B20" s="55">
        <v>43</v>
      </c>
      <c r="C20" s="79">
        <v>8238</v>
      </c>
      <c r="D20" s="15">
        <f t="shared" si="0"/>
        <v>5.2197135226996847E-3</v>
      </c>
      <c r="E20" s="55">
        <v>6</v>
      </c>
      <c r="F20" s="79">
        <v>619</v>
      </c>
      <c r="G20" s="15">
        <f t="shared" si="5"/>
        <v>9.6930533117932146E-3</v>
      </c>
      <c r="H20" s="55">
        <v>3</v>
      </c>
      <c r="I20" s="79">
        <v>190</v>
      </c>
      <c r="J20" s="15">
        <f t="shared" si="1"/>
        <v>1.5789473684210527E-2</v>
      </c>
      <c r="K20" s="55">
        <v>9</v>
      </c>
      <c r="L20" s="79">
        <v>454</v>
      </c>
      <c r="M20" s="15">
        <f t="shared" si="4"/>
        <v>1.9823788546255508E-2</v>
      </c>
      <c r="N20" s="55">
        <f t="shared" si="3"/>
        <v>61</v>
      </c>
      <c r="O20" s="79">
        <f t="shared" si="3"/>
        <v>9501</v>
      </c>
      <c r="P20" s="15">
        <f t="shared" si="2"/>
        <v>6.4203768024418484E-3</v>
      </c>
    </row>
    <row r="21" spans="1:36">
      <c r="A21" s="19">
        <v>2016</v>
      </c>
      <c r="B21" s="55">
        <v>27</v>
      </c>
      <c r="C21" s="79">
        <v>4589</v>
      </c>
      <c r="D21" s="15">
        <f>IF(C21=0, "NA", B21/C21)</f>
        <v>5.8836347788189152E-3</v>
      </c>
      <c r="E21" s="55">
        <v>3</v>
      </c>
      <c r="F21" s="79">
        <v>318</v>
      </c>
      <c r="G21" s="15">
        <f t="shared" si="5"/>
        <v>9.433962264150943E-3</v>
      </c>
      <c r="H21" s="55">
        <v>2</v>
      </c>
      <c r="I21" s="79">
        <v>103</v>
      </c>
      <c r="J21" s="15">
        <f>IF(I21=0, "NA", H21/I21)</f>
        <v>1.9417475728155338E-2</v>
      </c>
      <c r="K21" s="55">
        <v>3</v>
      </c>
      <c r="L21" s="79">
        <v>212</v>
      </c>
      <c r="M21" s="15">
        <f t="shared" si="4"/>
        <v>1.4150943396226415E-2</v>
      </c>
      <c r="N21" s="55">
        <f t="shared" si="3"/>
        <v>35</v>
      </c>
      <c r="O21" s="79">
        <f t="shared" si="3"/>
        <v>5222</v>
      </c>
      <c r="P21" s="15">
        <f>IF(O21=0, "NA", N21/O21)</f>
        <v>6.7024128686327079E-3</v>
      </c>
    </row>
    <row r="22" spans="1:36">
      <c r="A22" s="19">
        <v>2017</v>
      </c>
      <c r="B22" s="55">
        <v>8</v>
      </c>
      <c r="C22" s="79">
        <v>3180</v>
      </c>
      <c r="D22" s="15">
        <f>IF(C22=0, "NA", B22/C22)</f>
        <v>2.5157232704402514E-3</v>
      </c>
      <c r="E22" s="55">
        <v>0</v>
      </c>
      <c r="F22" s="79">
        <v>141</v>
      </c>
      <c r="G22" s="15">
        <f t="shared" si="5"/>
        <v>0</v>
      </c>
      <c r="H22" s="55">
        <v>1</v>
      </c>
      <c r="I22" s="79">
        <v>30</v>
      </c>
      <c r="J22" s="15">
        <f>IF(I22=0, "NA", H22/I22)</f>
        <v>3.3333333333333333E-2</v>
      </c>
      <c r="K22" s="55">
        <v>3</v>
      </c>
      <c r="L22" s="79">
        <v>91</v>
      </c>
      <c r="M22" s="15">
        <f t="shared" si="4"/>
        <v>3.2967032967032968E-2</v>
      </c>
      <c r="N22" s="55">
        <f t="shared" si="3"/>
        <v>12</v>
      </c>
      <c r="O22" s="79">
        <f t="shared" si="3"/>
        <v>3442</v>
      </c>
      <c r="P22" s="15">
        <f>IF(O22=0, "NA", N22/O22)</f>
        <v>3.4863451481696689E-3</v>
      </c>
    </row>
    <row r="23" spans="1:36">
      <c r="A23" s="19">
        <v>2018</v>
      </c>
      <c r="B23" s="55">
        <v>3</v>
      </c>
      <c r="C23" s="79">
        <v>968</v>
      </c>
      <c r="D23" s="15">
        <f>IF(C23=0, "NA", B23/C23)</f>
        <v>3.0991735537190084E-3</v>
      </c>
      <c r="E23" s="55">
        <v>0</v>
      </c>
      <c r="F23" s="79">
        <v>29</v>
      </c>
      <c r="G23" s="15">
        <f t="shared" si="5"/>
        <v>0</v>
      </c>
      <c r="H23" s="55">
        <v>0</v>
      </c>
      <c r="I23" s="79">
        <v>8</v>
      </c>
      <c r="J23" s="15">
        <f>IF(I23=0, "NA", H23/I23)</f>
        <v>0</v>
      </c>
      <c r="K23" s="55">
        <v>1</v>
      </c>
      <c r="L23" s="79">
        <v>9</v>
      </c>
      <c r="M23" s="15">
        <f t="shared" si="4"/>
        <v>0.1111111111111111</v>
      </c>
      <c r="N23" s="55">
        <f t="shared" si="3"/>
        <v>4</v>
      </c>
      <c r="O23" s="79">
        <f t="shared" si="3"/>
        <v>1014</v>
      </c>
      <c r="P23" s="15">
        <f>IF(O23=0, "NA", N23/O23)</f>
        <v>3.9447731755424065E-3</v>
      </c>
      <c r="U23" s="96"/>
      <c r="V23" s="96"/>
    </row>
    <row r="24" spans="1:36" ht="13.5" thickBot="1">
      <c r="A24" s="19">
        <v>2019</v>
      </c>
      <c r="B24" s="70">
        <v>0</v>
      </c>
      <c r="C24" s="81">
        <v>34</v>
      </c>
      <c r="D24" s="22">
        <f>IF(C24=0, "NA", B24/C24)</f>
        <v>0</v>
      </c>
      <c r="E24" s="70">
        <v>0</v>
      </c>
      <c r="F24" s="81">
        <v>1</v>
      </c>
      <c r="G24" s="22">
        <f t="shared" si="5"/>
        <v>0</v>
      </c>
      <c r="H24" s="70"/>
      <c r="I24" s="81"/>
      <c r="J24" s="22"/>
      <c r="K24" s="70">
        <v>0</v>
      </c>
      <c r="L24" s="81">
        <v>3</v>
      </c>
      <c r="M24" s="22">
        <f t="shared" si="4"/>
        <v>0</v>
      </c>
      <c r="N24" s="70">
        <f t="shared" si="3"/>
        <v>0</v>
      </c>
      <c r="O24" s="81">
        <f t="shared" si="3"/>
        <v>38</v>
      </c>
      <c r="P24" s="22">
        <f>IF(O24=0, "NA", N24/O24)</f>
        <v>0</v>
      </c>
    </row>
    <row r="25" spans="1:36" ht="13.5" thickBot="1">
      <c r="A25" s="98" t="s">
        <v>5</v>
      </c>
      <c r="B25" s="262">
        <f>SUM(B9:B24)</f>
        <v>5345</v>
      </c>
      <c r="C25" s="263">
        <f>SUM(C9:C24)</f>
        <v>148816</v>
      </c>
      <c r="D25" s="264">
        <f>B25/C25</f>
        <v>3.5916836899258148E-2</v>
      </c>
      <c r="E25" s="262">
        <f>SUM(E9:E24)</f>
        <v>160</v>
      </c>
      <c r="F25" s="263">
        <f>SUM(F9:F24)</f>
        <v>6000</v>
      </c>
      <c r="G25" s="264">
        <f>E25/F25</f>
        <v>2.6666666666666668E-2</v>
      </c>
      <c r="H25" s="262">
        <f>SUM(H9:H24)</f>
        <v>26</v>
      </c>
      <c r="I25" s="263">
        <f>SUM(I9:I24)</f>
        <v>1109</v>
      </c>
      <c r="J25" s="264">
        <f>H25/I25</f>
        <v>2.3444544634806132E-2</v>
      </c>
      <c r="K25" s="262">
        <f>SUM(K9:K24)</f>
        <v>122</v>
      </c>
      <c r="L25" s="263">
        <f>SUM(L9:L24)</f>
        <v>2888</v>
      </c>
      <c r="M25" s="264">
        <f>K25/L25</f>
        <v>4.224376731301939E-2</v>
      </c>
      <c r="N25" s="262">
        <f>SUM(N9:N24)</f>
        <v>5653</v>
      </c>
      <c r="O25" s="263">
        <f>SUM(O9:O24)</f>
        <v>158813</v>
      </c>
      <c r="P25" s="264">
        <f>N25/O25</f>
        <v>3.5595322801030144E-2</v>
      </c>
    </row>
    <row r="26" spans="1:36">
      <c r="A26" s="47"/>
    </row>
    <row r="27" spans="1:36">
      <c r="A27" s="47"/>
      <c r="R27" s="63"/>
      <c r="S27" s="63"/>
      <c r="T27" s="179"/>
    </row>
    <row r="28" spans="1:36">
      <c r="A28" s="39"/>
      <c r="R28" s="153"/>
      <c r="S28" s="153"/>
      <c r="T28" s="153"/>
    </row>
    <row r="29" spans="1:36">
      <c r="P29" s="63"/>
      <c r="Q29" s="113"/>
      <c r="R29" s="152"/>
      <c r="S29" s="152"/>
      <c r="T29" s="152"/>
      <c r="U29" s="360"/>
      <c r="V29" s="360"/>
      <c r="W29" s="360"/>
      <c r="X29" s="360"/>
      <c r="Y29" s="360"/>
      <c r="Z29" s="360"/>
      <c r="AA29" s="360"/>
      <c r="AB29" s="360"/>
      <c r="AC29" s="360"/>
      <c r="AD29" s="360"/>
      <c r="AE29" s="360"/>
      <c r="AF29" s="360"/>
      <c r="AG29" s="360"/>
      <c r="AH29" s="360"/>
      <c r="AI29" s="360"/>
      <c r="AJ29" s="63"/>
    </row>
    <row r="30" spans="1:36">
      <c r="P30" s="132"/>
      <c r="Q30" s="132"/>
      <c r="R30" s="152"/>
      <c r="S30" s="152"/>
      <c r="T30" s="152"/>
      <c r="U30" s="205"/>
      <c r="V30" s="205"/>
      <c r="W30" s="205"/>
      <c r="X30" s="205"/>
      <c r="Y30" s="205"/>
      <c r="Z30" s="205"/>
      <c r="AA30" s="205"/>
      <c r="AB30" s="205"/>
      <c r="AC30" s="205"/>
      <c r="AD30" s="205"/>
      <c r="AE30" s="205"/>
      <c r="AF30" s="205"/>
      <c r="AG30" s="205"/>
      <c r="AH30" s="205"/>
      <c r="AI30" s="205"/>
      <c r="AJ30" s="63"/>
    </row>
    <row r="31" spans="1:36">
      <c r="P31" s="131"/>
      <c r="Q31" s="133"/>
      <c r="R31" s="152"/>
      <c r="S31" s="152"/>
      <c r="T31" s="152"/>
      <c r="U31" s="206"/>
      <c r="V31" s="206"/>
      <c r="W31" s="137"/>
      <c r="X31" s="206"/>
      <c r="Y31" s="206"/>
      <c r="Z31" s="137"/>
      <c r="AA31" s="206"/>
      <c r="AB31" s="206"/>
      <c r="AC31" s="137"/>
      <c r="AD31" s="206"/>
      <c r="AE31" s="206"/>
      <c r="AF31" s="137"/>
      <c r="AG31" s="206"/>
      <c r="AH31" s="206"/>
      <c r="AI31" s="137"/>
      <c r="AJ31" s="63"/>
    </row>
    <row r="32" spans="1:36">
      <c r="P32" s="131"/>
      <c r="Q32" s="133"/>
      <c r="R32" s="152"/>
      <c r="S32" s="152"/>
      <c r="T32" s="152"/>
      <c r="U32" s="206"/>
      <c r="V32" s="206"/>
      <c r="W32" s="137"/>
      <c r="X32" s="206"/>
      <c r="Y32" s="206"/>
      <c r="Z32" s="137"/>
      <c r="AA32" s="206"/>
      <c r="AB32" s="206"/>
      <c r="AC32" s="137"/>
      <c r="AD32" s="206"/>
      <c r="AE32" s="206"/>
      <c r="AF32" s="137"/>
      <c r="AG32" s="206"/>
      <c r="AH32" s="206"/>
      <c r="AI32" s="137"/>
      <c r="AJ32" s="63"/>
    </row>
    <row r="33" spans="16:44">
      <c r="P33" s="131"/>
      <c r="Q33" s="133"/>
      <c r="R33" s="152"/>
      <c r="S33" s="152"/>
      <c r="T33" s="152"/>
      <c r="U33" s="206"/>
      <c r="V33" s="206"/>
      <c r="W33" s="137"/>
      <c r="X33" s="206"/>
      <c r="Y33" s="206"/>
      <c r="Z33" s="137"/>
      <c r="AA33" s="206"/>
      <c r="AB33" s="206"/>
      <c r="AC33" s="137"/>
      <c r="AD33" s="206"/>
      <c r="AE33" s="206"/>
      <c r="AF33" s="137"/>
      <c r="AG33" s="206"/>
      <c r="AH33" s="206"/>
      <c r="AI33" s="137"/>
      <c r="AJ33" s="63"/>
    </row>
    <row r="34" spans="16:44">
      <c r="P34" s="131"/>
      <c r="Q34" s="133"/>
      <c r="R34" s="152"/>
      <c r="S34" s="152"/>
      <c r="T34" s="152"/>
      <c r="U34" s="206"/>
      <c r="V34" s="206"/>
      <c r="W34" s="137"/>
      <c r="X34" s="206"/>
      <c r="Y34" s="206"/>
      <c r="Z34" s="137"/>
      <c r="AA34" s="206"/>
      <c r="AB34" s="206"/>
      <c r="AC34" s="137"/>
      <c r="AD34" s="206"/>
      <c r="AE34" s="206"/>
      <c r="AF34" s="137"/>
      <c r="AG34" s="206"/>
      <c r="AH34" s="206"/>
      <c r="AI34" s="137"/>
      <c r="AJ34" s="63"/>
    </row>
    <row r="35" spans="16:44">
      <c r="P35" s="131"/>
      <c r="Q35" s="133"/>
      <c r="R35" s="152"/>
      <c r="S35" s="152"/>
      <c r="T35" s="152"/>
      <c r="U35" s="206"/>
      <c r="V35" s="206"/>
      <c r="W35" s="137"/>
      <c r="X35" s="206"/>
      <c r="Y35" s="206"/>
      <c r="Z35" s="137"/>
      <c r="AA35" s="206"/>
      <c r="AB35" s="206"/>
      <c r="AC35" s="137"/>
      <c r="AD35" s="206"/>
      <c r="AE35" s="206"/>
      <c r="AF35" s="137"/>
      <c r="AG35" s="206"/>
      <c r="AH35" s="206"/>
      <c r="AI35" s="137"/>
      <c r="AJ35" s="63"/>
    </row>
    <row r="36" spans="16:44">
      <c r="P36" s="131"/>
      <c r="Q36" s="133"/>
      <c r="R36" s="152"/>
      <c r="S36" s="152"/>
      <c r="T36" s="152"/>
      <c r="U36" s="206"/>
      <c r="V36" s="206"/>
      <c r="W36" s="137"/>
      <c r="X36" s="206"/>
      <c r="Y36" s="206"/>
      <c r="Z36" s="137"/>
      <c r="AA36" s="206"/>
      <c r="AB36" s="206"/>
      <c r="AC36" s="137"/>
      <c r="AD36" s="206"/>
      <c r="AE36" s="206"/>
      <c r="AF36" s="137"/>
      <c r="AG36" s="206"/>
      <c r="AH36" s="206"/>
      <c r="AI36" s="137"/>
      <c r="AJ36" s="63"/>
    </row>
    <row r="37" spans="16:44">
      <c r="P37" s="131"/>
      <c r="Q37" s="133"/>
      <c r="R37" s="152"/>
      <c r="S37" s="152"/>
      <c r="T37" s="152"/>
      <c r="U37" s="206"/>
      <c r="V37" s="206"/>
      <c r="W37" s="137"/>
      <c r="X37" s="206"/>
      <c r="Y37" s="206"/>
      <c r="Z37" s="137"/>
      <c r="AA37" s="206"/>
      <c r="AB37" s="206"/>
      <c r="AC37" s="137"/>
      <c r="AD37" s="206"/>
      <c r="AE37" s="206"/>
      <c r="AF37" s="137"/>
      <c r="AG37" s="206"/>
      <c r="AH37" s="206"/>
      <c r="AI37" s="137"/>
      <c r="AJ37" s="63"/>
    </row>
    <row r="38" spans="16:44">
      <c r="P38" s="131"/>
      <c r="Q38" s="131"/>
      <c r="R38" s="152"/>
      <c r="S38" s="152"/>
      <c r="T38" s="152"/>
      <c r="V38" s="187"/>
      <c r="W38" s="206"/>
      <c r="X38" s="206"/>
      <c r="Y38" s="137"/>
      <c r="Z38" s="206"/>
      <c r="AA38" s="206"/>
      <c r="AB38" s="137"/>
      <c r="AC38" s="206"/>
      <c r="AD38" s="206"/>
      <c r="AE38" s="137"/>
      <c r="AF38" s="206"/>
      <c r="AG38" s="206"/>
      <c r="AH38" s="137"/>
      <c r="AI38" s="206"/>
      <c r="AJ38" s="206"/>
      <c r="AK38" s="137"/>
      <c r="AL38" s="206"/>
      <c r="AM38" s="206"/>
      <c r="AN38" s="137"/>
      <c r="AO38" s="206"/>
      <c r="AP38" s="206"/>
      <c r="AQ38" s="137"/>
      <c r="AR38" s="63"/>
    </row>
    <row r="39" spans="16:44">
      <c r="P39" s="131"/>
      <c r="Q39" s="133"/>
      <c r="R39" s="152"/>
      <c r="S39" s="152"/>
      <c r="T39" s="152"/>
      <c r="V39" s="187"/>
      <c r="W39" s="206"/>
      <c r="X39" s="206"/>
      <c r="Y39" s="137"/>
      <c r="Z39" s="206"/>
      <c r="AA39" s="206"/>
      <c r="AB39" s="137"/>
      <c r="AC39" s="206"/>
      <c r="AD39" s="206"/>
      <c r="AE39" s="137"/>
      <c r="AF39" s="206"/>
      <c r="AG39" s="206"/>
      <c r="AH39" s="137"/>
      <c r="AI39" s="206"/>
      <c r="AJ39" s="206"/>
      <c r="AK39" s="137"/>
      <c r="AL39" s="206"/>
      <c r="AM39" s="206"/>
      <c r="AN39" s="137"/>
      <c r="AO39" s="206"/>
      <c r="AP39" s="206"/>
      <c r="AQ39" s="137"/>
      <c r="AR39" s="63"/>
    </row>
    <row r="40" spans="16:44">
      <c r="P40" s="131"/>
      <c r="Q40" s="131"/>
      <c r="R40" s="152"/>
      <c r="S40" s="152"/>
      <c r="T40" s="152"/>
      <c r="V40" s="187"/>
      <c r="W40" s="206"/>
      <c r="X40" s="206"/>
      <c r="Y40" s="137"/>
      <c r="Z40" s="206"/>
      <c r="AA40" s="206"/>
      <c r="AB40" s="137"/>
      <c r="AC40" s="206"/>
      <c r="AD40" s="206"/>
      <c r="AE40" s="137"/>
      <c r="AF40" s="206"/>
      <c r="AG40" s="206"/>
      <c r="AH40" s="137"/>
      <c r="AI40" s="206"/>
      <c r="AJ40" s="206"/>
      <c r="AK40" s="137"/>
      <c r="AL40" s="206"/>
      <c r="AM40" s="206"/>
      <c r="AN40" s="137"/>
      <c r="AO40" s="206"/>
      <c r="AP40" s="206"/>
      <c r="AQ40" s="137"/>
      <c r="AR40" s="63"/>
    </row>
    <row r="41" spans="16:44">
      <c r="P41" s="131"/>
      <c r="Q41" s="133"/>
      <c r="R41" s="152"/>
      <c r="S41" s="152"/>
      <c r="T41" s="152"/>
      <c r="V41" s="187"/>
      <c r="W41" s="206"/>
      <c r="X41" s="206"/>
      <c r="Y41" s="137"/>
      <c r="Z41" s="206"/>
      <c r="AA41" s="206"/>
      <c r="AB41" s="137"/>
      <c r="AC41" s="206"/>
      <c r="AD41" s="206"/>
      <c r="AE41" s="137"/>
      <c r="AF41" s="206"/>
      <c r="AG41" s="206"/>
      <c r="AH41" s="137"/>
      <c r="AI41" s="206"/>
      <c r="AJ41" s="206"/>
      <c r="AK41" s="137"/>
      <c r="AL41" s="206"/>
      <c r="AM41" s="206"/>
      <c r="AN41" s="137"/>
      <c r="AO41" s="206"/>
      <c r="AP41" s="206"/>
      <c r="AQ41" s="137"/>
      <c r="AR41" s="63"/>
    </row>
    <row r="42" spans="16:44">
      <c r="P42" s="131"/>
      <c r="Q42" s="133"/>
      <c r="R42" s="152"/>
      <c r="S42" s="152"/>
      <c r="T42" s="152"/>
      <c r="V42" s="187"/>
      <c r="W42" s="206"/>
      <c r="X42" s="206"/>
      <c r="Y42" s="137"/>
      <c r="Z42" s="206"/>
      <c r="AA42" s="206"/>
      <c r="AB42" s="137"/>
      <c r="AC42" s="206"/>
      <c r="AD42" s="206"/>
      <c r="AE42" s="137"/>
      <c r="AF42" s="206"/>
      <c r="AG42" s="206"/>
      <c r="AH42" s="137"/>
      <c r="AI42" s="206"/>
      <c r="AJ42" s="206"/>
      <c r="AK42" s="137"/>
      <c r="AL42" s="206"/>
      <c r="AM42" s="206"/>
      <c r="AN42" s="137"/>
      <c r="AO42" s="206"/>
      <c r="AP42" s="206"/>
      <c r="AQ42" s="137"/>
      <c r="AR42" s="63"/>
    </row>
    <row r="43" spans="16:44">
      <c r="P43" s="131"/>
      <c r="Q43" s="131"/>
      <c r="R43" s="152"/>
      <c r="S43" s="152"/>
      <c r="T43" s="154"/>
      <c r="V43" s="187"/>
      <c r="W43" s="206"/>
      <c r="X43" s="206"/>
      <c r="Y43" s="137"/>
      <c r="Z43" s="206"/>
      <c r="AA43" s="206"/>
      <c r="AB43" s="137"/>
      <c r="AC43" s="206"/>
      <c r="AD43" s="206"/>
      <c r="AE43" s="137"/>
      <c r="AF43" s="206"/>
      <c r="AG43" s="206"/>
      <c r="AH43" s="137"/>
      <c r="AI43" s="206"/>
      <c r="AJ43" s="206"/>
      <c r="AK43" s="137"/>
      <c r="AL43" s="206"/>
      <c r="AM43" s="206"/>
      <c r="AN43" s="137"/>
      <c r="AO43" s="206"/>
      <c r="AP43" s="206"/>
      <c r="AQ43" s="137"/>
      <c r="AR43" s="63"/>
    </row>
    <row r="44" spans="16:44">
      <c r="P44" s="131"/>
      <c r="Q44" s="131"/>
      <c r="R44" s="133"/>
      <c r="S44" s="133"/>
      <c r="T44" s="131"/>
      <c r="V44" s="187"/>
      <c r="W44" s="206"/>
      <c r="X44" s="206"/>
      <c r="Y44" s="137"/>
      <c r="Z44" s="206"/>
      <c r="AA44" s="206"/>
      <c r="AB44" s="137"/>
      <c r="AC44" s="206"/>
      <c r="AD44" s="206"/>
      <c r="AE44" s="137"/>
      <c r="AF44" s="206"/>
      <c r="AG44" s="206"/>
      <c r="AH44" s="137"/>
      <c r="AI44" s="206"/>
      <c r="AJ44" s="206"/>
      <c r="AK44" s="137"/>
      <c r="AL44" s="206"/>
      <c r="AM44" s="206"/>
      <c r="AN44" s="137"/>
      <c r="AO44" s="206"/>
      <c r="AP44" s="206"/>
      <c r="AQ44" s="137"/>
      <c r="AR44" s="63"/>
    </row>
    <row r="45" spans="16:44">
      <c r="P45" s="131"/>
      <c r="Q45" s="133"/>
      <c r="R45" s="153"/>
      <c r="S45" s="153"/>
      <c r="T45" s="153"/>
      <c r="V45" s="187"/>
      <c r="W45" s="206"/>
      <c r="X45" s="206"/>
      <c r="Y45" s="137"/>
      <c r="Z45" s="206"/>
      <c r="AA45" s="206"/>
      <c r="AB45" s="137"/>
      <c r="AC45" s="206"/>
      <c r="AD45" s="206"/>
      <c r="AE45" s="137"/>
      <c r="AF45" s="206"/>
      <c r="AG45" s="206"/>
      <c r="AH45" s="137"/>
      <c r="AI45" s="206"/>
      <c r="AJ45" s="206"/>
      <c r="AK45" s="137"/>
      <c r="AL45" s="206"/>
      <c r="AM45" s="206"/>
      <c r="AN45" s="137"/>
      <c r="AO45" s="206"/>
      <c r="AP45" s="206"/>
      <c r="AQ45" s="137"/>
      <c r="AR45" s="63"/>
    </row>
    <row r="46" spans="16:44">
      <c r="P46" s="63"/>
      <c r="Q46" s="63"/>
      <c r="R46" s="152"/>
      <c r="S46" s="152"/>
      <c r="T46" s="152"/>
      <c r="V46" s="187"/>
      <c r="W46" s="206"/>
      <c r="X46" s="206"/>
      <c r="Y46" s="137"/>
      <c r="Z46" s="206"/>
      <c r="AA46" s="206"/>
      <c r="AB46" s="137"/>
      <c r="AC46" s="206"/>
      <c r="AD46" s="206"/>
      <c r="AE46" s="137"/>
      <c r="AF46" s="206"/>
      <c r="AG46" s="206"/>
      <c r="AH46" s="137"/>
      <c r="AI46" s="206"/>
      <c r="AJ46" s="206"/>
      <c r="AK46" s="137"/>
      <c r="AL46" s="206"/>
      <c r="AM46" s="206"/>
      <c r="AN46" s="137"/>
      <c r="AO46" s="206"/>
      <c r="AP46" s="206"/>
      <c r="AQ46" s="137"/>
      <c r="AR46" s="63"/>
    </row>
    <row r="47" spans="16:44">
      <c r="P47" s="63"/>
      <c r="Q47" s="63"/>
      <c r="R47" s="152"/>
      <c r="S47" s="152"/>
      <c r="T47" s="152"/>
      <c r="V47" s="203"/>
      <c r="W47" s="149"/>
      <c r="X47" s="149"/>
      <c r="Y47" s="204"/>
      <c r="Z47" s="149"/>
      <c r="AA47" s="149"/>
      <c r="AB47" s="204"/>
      <c r="AC47" s="149"/>
      <c r="AD47" s="149"/>
      <c r="AE47" s="204"/>
      <c r="AF47" s="149"/>
      <c r="AG47" s="149"/>
      <c r="AH47" s="204"/>
      <c r="AI47" s="149"/>
      <c r="AJ47" s="149"/>
      <c r="AK47" s="204"/>
      <c r="AL47" s="149"/>
      <c r="AM47" s="149"/>
      <c r="AN47" s="204"/>
      <c r="AO47" s="149"/>
      <c r="AP47" s="149"/>
      <c r="AQ47" s="204"/>
      <c r="AR47" s="63"/>
    </row>
    <row r="48" spans="16:44">
      <c r="P48" s="63"/>
      <c r="Q48" s="113"/>
      <c r="R48" s="152"/>
      <c r="S48" s="152"/>
      <c r="T48" s="152"/>
    </row>
    <row r="49" spans="16:20">
      <c r="P49" s="132"/>
      <c r="Q49" s="132"/>
      <c r="R49" s="152"/>
      <c r="S49" s="152"/>
      <c r="T49" s="152"/>
    </row>
    <row r="50" spans="16:20">
      <c r="P50" s="131"/>
      <c r="Q50" s="133"/>
      <c r="R50" s="152"/>
      <c r="S50" s="152"/>
      <c r="T50" s="152"/>
    </row>
    <row r="51" spans="16:20">
      <c r="P51" s="131"/>
      <c r="Q51" s="131"/>
      <c r="R51" s="152"/>
      <c r="S51" s="152"/>
      <c r="T51" s="152"/>
    </row>
    <row r="52" spans="16:20">
      <c r="P52" s="131"/>
      <c r="Q52" s="131"/>
      <c r="R52" s="152"/>
      <c r="S52" s="152"/>
      <c r="T52" s="152"/>
    </row>
    <row r="53" spans="16:20">
      <c r="P53" s="131"/>
      <c r="Q53" s="131"/>
      <c r="R53" s="152"/>
      <c r="S53" s="152"/>
      <c r="T53" s="152"/>
    </row>
    <row r="54" spans="16:20">
      <c r="P54" s="131"/>
      <c r="Q54" s="131"/>
      <c r="R54" s="152"/>
      <c r="S54" s="152"/>
      <c r="T54" s="152"/>
    </row>
    <row r="55" spans="16:20">
      <c r="P55" s="131"/>
      <c r="Q55" s="131"/>
      <c r="R55" s="152"/>
      <c r="S55" s="152"/>
      <c r="T55" s="152"/>
    </row>
    <row r="56" spans="16:20">
      <c r="P56" s="131"/>
      <c r="Q56" s="131"/>
      <c r="R56" s="152"/>
      <c r="S56" s="152"/>
      <c r="T56" s="152"/>
    </row>
    <row r="57" spans="16:20">
      <c r="P57" s="131"/>
      <c r="Q57" s="131"/>
      <c r="R57" s="152"/>
      <c r="S57" s="152"/>
      <c r="T57" s="152"/>
    </row>
    <row r="58" spans="16:20">
      <c r="P58" s="131"/>
      <c r="Q58" s="131"/>
      <c r="R58" s="152"/>
      <c r="S58" s="152"/>
      <c r="T58" s="152"/>
    </row>
    <row r="59" spans="16:20">
      <c r="P59" s="131"/>
      <c r="Q59" s="131"/>
      <c r="R59" s="152"/>
      <c r="S59" s="152"/>
      <c r="T59" s="152"/>
    </row>
    <row r="60" spans="16:20">
      <c r="P60" s="131"/>
      <c r="Q60" s="131"/>
      <c r="R60" s="152"/>
      <c r="S60" s="152"/>
      <c r="T60" s="152"/>
    </row>
    <row r="61" spans="16:20">
      <c r="P61" s="131"/>
      <c r="Q61" s="131"/>
      <c r="R61" s="152"/>
      <c r="S61" s="152"/>
      <c r="T61" s="152"/>
    </row>
    <row r="62" spans="16:20">
      <c r="P62" s="131"/>
      <c r="Q62" s="131"/>
      <c r="R62" s="131"/>
      <c r="S62" s="131"/>
      <c r="T62" s="131"/>
    </row>
    <row r="63" spans="16:20">
      <c r="P63" s="131"/>
      <c r="Q63" s="131"/>
      <c r="R63" s="131"/>
      <c r="S63" s="131"/>
      <c r="T63" s="131"/>
    </row>
    <row r="64" spans="16:20">
      <c r="P64" s="131"/>
      <c r="Q64" s="131"/>
      <c r="R64" s="133"/>
      <c r="S64" s="131"/>
      <c r="T64" s="131"/>
    </row>
    <row r="65" spans="16:21">
      <c r="P65" s="131"/>
      <c r="Q65" s="133"/>
      <c r="R65" s="133"/>
      <c r="S65" s="133"/>
      <c r="T65" s="131"/>
    </row>
    <row r="66" spans="16:21">
      <c r="P66" s="63"/>
      <c r="Q66" s="63"/>
      <c r="R66" s="63"/>
      <c r="S66" s="63"/>
      <c r="T66" s="63"/>
    </row>
    <row r="67" spans="16:21">
      <c r="P67" s="63"/>
      <c r="Q67" s="63"/>
      <c r="R67" s="63"/>
      <c r="S67" s="63"/>
      <c r="T67" s="63"/>
    </row>
    <row r="68" spans="16:21">
      <c r="P68" s="63"/>
      <c r="Q68" s="63"/>
      <c r="R68" s="63"/>
      <c r="S68" s="63"/>
      <c r="T68" s="63"/>
    </row>
    <row r="75" spans="16:21">
      <c r="U75" s="154"/>
    </row>
  </sheetData>
  <mergeCells count="12">
    <mergeCell ref="AA29:AC29"/>
    <mergeCell ref="AD29:AF29"/>
    <mergeCell ref="AG29:AI29"/>
    <mergeCell ref="U29:W29"/>
    <mergeCell ref="X29:Z29"/>
    <mergeCell ref="A7:A8"/>
    <mergeCell ref="B7:D7"/>
    <mergeCell ref="A4:V5"/>
    <mergeCell ref="E7:G7"/>
    <mergeCell ref="N7:P7"/>
    <mergeCell ref="K7:M7"/>
    <mergeCell ref="H7:J7"/>
  </mergeCells>
  <phoneticPr fontId="0" type="noConversion"/>
  <pageMargins left="0.75" right="0.75" top="1" bottom="1" header="0.5" footer="0.5"/>
  <pageSetup scale="50" orientation="portrait" r:id="rId1"/>
  <headerFooter alignWithMargins="0">
    <oddFooter>&amp;C&amp;14B-&amp;P-4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pageSetUpPr fitToPage="1"/>
  </sheetPr>
  <dimension ref="A1:AV86"/>
  <sheetViews>
    <sheetView zoomScaleNormal="100" workbookViewId="0"/>
  </sheetViews>
  <sheetFormatPr defaultRowHeight="12.75"/>
  <cols>
    <col min="1" max="1" width="11.85546875" style="18" customWidth="1"/>
    <col min="2" max="2" width="10.42578125" style="18" bestFit="1" customWidth="1"/>
    <col min="3" max="3" width="9.140625" style="18" bestFit="1" customWidth="1"/>
    <col min="4" max="4" width="8.140625" style="18" customWidth="1"/>
    <col min="5" max="6" width="9.140625" style="18" bestFit="1" customWidth="1"/>
    <col min="7" max="7" width="8.28515625" style="18" customWidth="1"/>
    <col min="8" max="8" width="9.140625" style="18" bestFit="1" customWidth="1"/>
    <col min="9" max="9" width="8.5703125" style="18" bestFit="1" customWidth="1"/>
    <col min="10" max="10" width="8" style="18" customWidth="1"/>
    <col min="11" max="11" width="9.140625" style="18" bestFit="1" customWidth="1"/>
    <col min="12" max="12" width="8.85546875" style="18" bestFit="1" customWidth="1"/>
    <col min="13" max="13" width="8.140625" style="18" customWidth="1"/>
    <col min="14" max="14" width="9.140625" style="18" bestFit="1" customWidth="1"/>
    <col min="15" max="15" width="9" style="18" bestFit="1" customWidth="1"/>
    <col min="16" max="16" width="8.5703125" style="18" customWidth="1"/>
    <col min="17" max="17" width="9.42578125" style="18" bestFit="1" customWidth="1"/>
    <col min="18" max="18" width="9.85546875" style="18" customWidth="1"/>
    <col min="19" max="19" width="8.7109375" style="18" customWidth="1"/>
    <col min="20" max="16384" width="9.140625" style="18"/>
  </cols>
  <sheetData>
    <row r="1" spans="1:17" ht="26.25">
      <c r="A1" s="53" t="s">
        <v>103</v>
      </c>
    </row>
    <row r="2" spans="1:17" ht="18">
      <c r="A2" s="13" t="s">
        <v>23</v>
      </c>
      <c r="B2" s="14"/>
      <c r="C2" s="14"/>
      <c r="D2" s="14"/>
      <c r="E2" s="14"/>
      <c r="F2" s="14"/>
      <c r="G2" s="14"/>
      <c r="H2" s="14"/>
      <c r="I2" s="14"/>
      <c r="J2" s="14"/>
      <c r="K2" s="14"/>
      <c r="L2" s="14"/>
      <c r="M2" s="14"/>
      <c r="N2" s="14"/>
      <c r="O2" s="14"/>
      <c r="P2" s="14"/>
    </row>
    <row r="3" spans="1:17" ht="14.25">
      <c r="A3" s="20"/>
      <c r="B3" s="14"/>
      <c r="C3" s="14"/>
      <c r="D3" s="14"/>
      <c r="E3" s="14"/>
      <c r="F3" s="14"/>
      <c r="G3" s="14"/>
      <c r="H3" s="14"/>
      <c r="I3" s="14"/>
      <c r="J3" s="14"/>
      <c r="K3" s="14"/>
      <c r="L3" s="14"/>
      <c r="M3" s="14"/>
      <c r="N3" s="14"/>
      <c r="O3" s="14"/>
      <c r="P3" s="14"/>
    </row>
    <row r="4" spans="1:17" ht="17.25" customHeight="1">
      <c r="A4" s="359" t="s">
        <v>82</v>
      </c>
      <c r="B4" s="359"/>
      <c r="C4" s="359"/>
      <c r="D4" s="359"/>
      <c r="E4" s="359"/>
      <c r="F4" s="359"/>
      <c r="G4" s="359"/>
      <c r="H4" s="359"/>
      <c r="I4" s="359"/>
      <c r="J4" s="359"/>
      <c r="K4" s="359"/>
      <c r="L4" s="359"/>
      <c r="M4" s="359"/>
      <c r="N4" s="359"/>
      <c r="O4" s="359"/>
      <c r="P4" s="359"/>
      <c r="Q4" s="359"/>
    </row>
    <row r="5" spans="1:17" ht="12" customHeight="1">
      <c r="A5" s="359"/>
      <c r="B5" s="359"/>
      <c r="C5" s="359"/>
      <c r="D5" s="359"/>
      <c r="E5" s="359"/>
      <c r="F5" s="359"/>
      <c r="G5" s="359"/>
      <c r="H5" s="359"/>
      <c r="I5" s="359"/>
      <c r="J5" s="359"/>
      <c r="K5" s="359"/>
      <c r="L5" s="359"/>
      <c r="M5" s="359"/>
      <c r="N5" s="359"/>
      <c r="O5" s="359"/>
      <c r="P5" s="359"/>
      <c r="Q5" s="359"/>
    </row>
    <row r="6" spans="1:17" ht="15" thickBot="1">
      <c r="A6" s="14"/>
      <c r="B6" s="14"/>
      <c r="C6" s="14"/>
      <c r="D6" s="14"/>
      <c r="E6" s="14"/>
      <c r="F6" s="14"/>
      <c r="G6" s="14"/>
      <c r="H6" s="14"/>
      <c r="I6" s="14"/>
      <c r="J6" s="14"/>
      <c r="K6" s="14"/>
      <c r="L6" s="14"/>
      <c r="M6" s="14"/>
      <c r="N6" s="14"/>
      <c r="O6" s="14"/>
      <c r="P6" s="14"/>
    </row>
    <row r="7" spans="1:17" ht="12.75" customHeight="1">
      <c r="A7" s="364" t="s">
        <v>6</v>
      </c>
      <c r="B7" s="361" t="s">
        <v>10</v>
      </c>
      <c r="C7" s="362"/>
      <c r="D7" s="363"/>
      <c r="E7" s="361" t="s">
        <v>32</v>
      </c>
      <c r="F7" s="362"/>
      <c r="G7" s="363"/>
      <c r="H7" s="361" t="s">
        <v>29</v>
      </c>
      <c r="I7" s="362"/>
      <c r="J7" s="363"/>
      <c r="K7" s="361" t="s">
        <v>33</v>
      </c>
      <c r="L7" s="362"/>
      <c r="M7" s="363"/>
      <c r="N7" s="361" t="s">
        <v>5</v>
      </c>
      <c r="O7" s="362"/>
      <c r="P7" s="363"/>
    </row>
    <row r="8" spans="1:17" ht="26.25" customHeight="1" thickBot="1">
      <c r="A8" s="365"/>
      <c r="B8" s="114" t="s">
        <v>11</v>
      </c>
      <c r="C8" s="60" t="s">
        <v>8</v>
      </c>
      <c r="D8" s="61" t="s">
        <v>12</v>
      </c>
      <c r="E8" s="114" t="s">
        <v>11</v>
      </c>
      <c r="F8" s="60" t="s">
        <v>8</v>
      </c>
      <c r="G8" s="61" t="s">
        <v>12</v>
      </c>
      <c r="H8" s="114" t="s">
        <v>11</v>
      </c>
      <c r="I8" s="60" t="s">
        <v>8</v>
      </c>
      <c r="J8" s="61" t="s">
        <v>12</v>
      </c>
      <c r="K8" s="114" t="s">
        <v>11</v>
      </c>
      <c r="L8" s="60" t="s">
        <v>8</v>
      </c>
      <c r="M8" s="61" t="s">
        <v>12</v>
      </c>
      <c r="N8" s="201" t="s">
        <v>11</v>
      </c>
      <c r="O8" s="28" t="s">
        <v>8</v>
      </c>
      <c r="P8" s="29" t="s">
        <v>12</v>
      </c>
    </row>
    <row r="9" spans="1:17">
      <c r="A9" s="19">
        <v>2004</v>
      </c>
      <c r="B9" s="54">
        <v>16151</v>
      </c>
      <c r="C9" s="80">
        <v>17404</v>
      </c>
      <c r="D9" s="21">
        <f t="shared" ref="D9:D20" si="0">IF(C9=0, "NA", B9/C9)</f>
        <v>0.92800505630889452</v>
      </c>
      <c r="E9" s="54"/>
      <c r="F9" s="80"/>
      <c r="G9" s="21"/>
      <c r="H9" s="54">
        <v>12</v>
      </c>
      <c r="I9" s="80">
        <v>13</v>
      </c>
      <c r="J9" s="21">
        <f t="shared" ref="J9:J20" si="1">IF(I9=0, "NA", H9/I9)</f>
        <v>0.92307692307692313</v>
      </c>
      <c r="K9" s="54"/>
      <c r="L9" s="80"/>
      <c r="M9" s="21"/>
      <c r="N9" s="54">
        <f>SUM(K9,H9,E9,B9)</f>
        <v>16163</v>
      </c>
      <c r="O9" s="80">
        <f>SUM(L9,I9,F9,C9)</f>
        <v>17417</v>
      </c>
      <c r="P9" s="21">
        <f t="shared" ref="P9:P20" si="2">IF(O9=0, "NA", N9/O9)</f>
        <v>0.92800137796405813</v>
      </c>
    </row>
    <row r="10" spans="1:17">
      <c r="A10" s="19">
        <v>2005</v>
      </c>
      <c r="B10" s="55">
        <v>17126</v>
      </c>
      <c r="C10" s="79">
        <v>18121</v>
      </c>
      <c r="D10" s="15">
        <f t="shared" si="0"/>
        <v>0.9450913305005243</v>
      </c>
      <c r="E10" s="55"/>
      <c r="F10" s="79"/>
      <c r="G10" s="15"/>
      <c r="H10" s="55">
        <v>23</v>
      </c>
      <c r="I10" s="79">
        <v>23</v>
      </c>
      <c r="J10" s="15">
        <f t="shared" si="1"/>
        <v>1</v>
      </c>
      <c r="K10" s="55"/>
      <c r="L10" s="79"/>
      <c r="M10" s="15"/>
      <c r="N10" s="55">
        <f t="shared" ref="N10:N24" si="3">SUM(K10,H10,E10,B10)</f>
        <v>17149</v>
      </c>
      <c r="O10" s="79">
        <f t="shared" ref="O10:O24" si="4">SUM(L10,I10,F10,C10)</f>
        <v>18144</v>
      </c>
      <c r="P10" s="15">
        <f t="shared" si="2"/>
        <v>0.9451609347442681</v>
      </c>
    </row>
    <row r="11" spans="1:17">
      <c r="A11" s="19">
        <v>2006</v>
      </c>
      <c r="B11" s="55">
        <v>15621</v>
      </c>
      <c r="C11" s="79">
        <v>16472</v>
      </c>
      <c r="D11" s="15">
        <f t="shared" si="0"/>
        <v>0.94833657115104419</v>
      </c>
      <c r="E11" s="55"/>
      <c r="F11" s="79"/>
      <c r="G11" s="15"/>
      <c r="H11" s="55">
        <v>13</v>
      </c>
      <c r="I11" s="79">
        <v>15</v>
      </c>
      <c r="J11" s="15">
        <f t="shared" si="1"/>
        <v>0.8666666666666667</v>
      </c>
      <c r="K11" s="55"/>
      <c r="L11" s="79"/>
      <c r="M11" s="15"/>
      <c r="N11" s="55">
        <f t="shared" si="3"/>
        <v>15634</v>
      </c>
      <c r="O11" s="79">
        <f t="shared" si="4"/>
        <v>16487</v>
      </c>
      <c r="P11" s="15">
        <f t="shared" si="2"/>
        <v>0.94826226724085638</v>
      </c>
    </row>
    <row r="12" spans="1:17">
      <c r="A12" s="19">
        <v>2007</v>
      </c>
      <c r="B12" s="55">
        <v>14253</v>
      </c>
      <c r="C12" s="79">
        <v>14893</v>
      </c>
      <c r="D12" s="15">
        <f t="shared" si="0"/>
        <v>0.9570267911099174</v>
      </c>
      <c r="E12" s="55"/>
      <c r="F12" s="79"/>
      <c r="G12" s="15"/>
      <c r="H12" s="55">
        <v>10</v>
      </c>
      <c r="I12" s="79">
        <v>12</v>
      </c>
      <c r="J12" s="15">
        <f t="shared" si="1"/>
        <v>0.83333333333333337</v>
      </c>
      <c r="K12" s="55">
        <v>163</v>
      </c>
      <c r="L12" s="79">
        <v>184</v>
      </c>
      <c r="M12" s="15">
        <f t="shared" ref="M12:M24" si="5">IF(L12=0, "NA", K12/L12)</f>
        <v>0.88586956521739135</v>
      </c>
      <c r="N12" s="55">
        <f t="shared" si="3"/>
        <v>14426</v>
      </c>
      <c r="O12" s="79">
        <f t="shared" si="4"/>
        <v>15089</v>
      </c>
      <c r="P12" s="15">
        <f t="shared" si="2"/>
        <v>0.95606070647491548</v>
      </c>
    </row>
    <row r="13" spans="1:17">
      <c r="A13" s="19">
        <v>2008</v>
      </c>
      <c r="B13" s="55">
        <v>12847</v>
      </c>
      <c r="C13" s="79">
        <v>13350</v>
      </c>
      <c r="D13" s="15">
        <f t="shared" si="0"/>
        <v>0.96232209737827712</v>
      </c>
      <c r="E13" s="55">
        <v>940</v>
      </c>
      <c r="F13" s="79">
        <v>986</v>
      </c>
      <c r="G13" s="15">
        <f t="shared" ref="G13:G24" si="6">IF(F13=0, "NA", E13/F13)</f>
        <v>0.95334685598377278</v>
      </c>
      <c r="H13" s="55">
        <v>3</v>
      </c>
      <c r="I13" s="79">
        <v>4</v>
      </c>
      <c r="J13" s="15">
        <f t="shared" si="1"/>
        <v>0.75</v>
      </c>
      <c r="K13" s="55">
        <v>227</v>
      </c>
      <c r="L13" s="79">
        <v>245</v>
      </c>
      <c r="M13" s="15">
        <f t="shared" si="5"/>
        <v>0.92653061224489797</v>
      </c>
      <c r="N13" s="55">
        <f t="shared" si="3"/>
        <v>14017</v>
      </c>
      <c r="O13" s="79">
        <f t="shared" si="4"/>
        <v>14585</v>
      </c>
      <c r="P13" s="15">
        <f t="shared" si="2"/>
        <v>0.96105587932807679</v>
      </c>
    </row>
    <row r="14" spans="1:17">
      <c r="A14" s="19">
        <v>2009</v>
      </c>
      <c r="B14" s="55">
        <v>8964</v>
      </c>
      <c r="C14" s="79">
        <v>9252</v>
      </c>
      <c r="D14" s="15">
        <f t="shared" si="0"/>
        <v>0.9688715953307393</v>
      </c>
      <c r="E14" s="55">
        <v>679</v>
      </c>
      <c r="F14" s="79">
        <v>710</v>
      </c>
      <c r="G14" s="15">
        <f t="shared" si="6"/>
        <v>0.95633802816901403</v>
      </c>
      <c r="H14" s="55">
        <v>37</v>
      </c>
      <c r="I14" s="79">
        <v>40</v>
      </c>
      <c r="J14" s="15">
        <f t="shared" si="1"/>
        <v>0.92500000000000004</v>
      </c>
      <c r="K14" s="55">
        <v>91</v>
      </c>
      <c r="L14" s="79">
        <v>98</v>
      </c>
      <c r="M14" s="15">
        <f t="shared" si="5"/>
        <v>0.9285714285714286</v>
      </c>
      <c r="N14" s="55">
        <f t="shared" si="3"/>
        <v>9771</v>
      </c>
      <c r="O14" s="79">
        <f t="shared" si="4"/>
        <v>10100</v>
      </c>
      <c r="P14" s="15">
        <f t="shared" si="2"/>
        <v>0.9674257425742574</v>
      </c>
    </row>
    <row r="15" spans="1:17">
      <c r="A15" s="19">
        <v>2010</v>
      </c>
      <c r="B15" s="55">
        <v>9309</v>
      </c>
      <c r="C15" s="79">
        <v>9550</v>
      </c>
      <c r="D15" s="15">
        <f t="shared" si="0"/>
        <v>0.97476439790575919</v>
      </c>
      <c r="E15" s="55">
        <v>572</v>
      </c>
      <c r="F15" s="79">
        <v>590</v>
      </c>
      <c r="G15" s="15">
        <f t="shared" si="6"/>
        <v>0.96949152542372885</v>
      </c>
      <c r="H15" s="55">
        <v>57</v>
      </c>
      <c r="I15" s="79">
        <v>61</v>
      </c>
      <c r="J15" s="15">
        <f t="shared" si="1"/>
        <v>0.93442622950819676</v>
      </c>
      <c r="K15" s="55">
        <v>79</v>
      </c>
      <c r="L15" s="79">
        <v>83</v>
      </c>
      <c r="M15" s="15">
        <f t="shared" si="5"/>
        <v>0.95180722891566261</v>
      </c>
      <c r="N15" s="55">
        <f t="shared" si="3"/>
        <v>10017</v>
      </c>
      <c r="O15" s="79">
        <f t="shared" si="4"/>
        <v>10284</v>
      </c>
      <c r="P15" s="15">
        <f t="shared" si="2"/>
        <v>0.97403733955659277</v>
      </c>
    </row>
    <row r="16" spans="1:17">
      <c r="A16" s="19">
        <v>2011</v>
      </c>
      <c r="B16" s="55">
        <v>9067</v>
      </c>
      <c r="C16" s="79">
        <v>9241</v>
      </c>
      <c r="D16" s="15">
        <f t="shared" si="0"/>
        <v>0.98117086895357641</v>
      </c>
      <c r="E16" s="55">
        <v>806</v>
      </c>
      <c r="F16" s="79">
        <v>828</v>
      </c>
      <c r="G16" s="15">
        <f t="shared" si="6"/>
        <v>0.97342995169082125</v>
      </c>
      <c r="H16" s="55">
        <v>134</v>
      </c>
      <c r="I16" s="79">
        <v>137</v>
      </c>
      <c r="J16" s="15">
        <f t="shared" si="1"/>
        <v>0.97810218978102192</v>
      </c>
      <c r="K16" s="55">
        <v>460</v>
      </c>
      <c r="L16" s="79">
        <v>476</v>
      </c>
      <c r="M16" s="15">
        <f t="shared" si="5"/>
        <v>0.96638655462184875</v>
      </c>
      <c r="N16" s="55">
        <f t="shared" si="3"/>
        <v>10467</v>
      </c>
      <c r="O16" s="79">
        <f t="shared" si="4"/>
        <v>10682</v>
      </c>
      <c r="P16" s="15">
        <f t="shared" si="2"/>
        <v>0.97987268301816144</v>
      </c>
    </row>
    <row r="17" spans="1:48">
      <c r="A17" s="19">
        <v>2012</v>
      </c>
      <c r="B17" s="55">
        <v>8384</v>
      </c>
      <c r="C17" s="79">
        <v>8527</v>
      </c>
      <c r="D17" s="15">
        <f t="shared" si="0"/>
        <v>0.98322974082326731</v>
      </c>
      <c r="E17" s="55">
        <v>699</v>
      </c>
      <c r="F17" s="79">
        <v>715</v>
      </c>
      <c r="G17" s="15">
        <f t="shared" si="6"/>
        <v>0.97762237762237758</v>
      </c>
      <c r="H17" s="55">
        <v>123</v>
      </c>
      <c r="I17" s="79">
        <v>125</v>
      </c>
      <c r="J17" s="15">
        <f t="shared" si="1"/>
        <v>0.98399999999999999</v>
      </c>
      <c r="K17" s="55">
        <v>403</v>
      </c>
      <c r="L17" s="79">
        <v>430</v>
      </c>
      <c r="M17" s="15">
        <f t="shared" si="5"/>
        <v>0.93720930232558142</v>
      </c>
      <c r="N17" s="55">
        <f t="shared" si="3"/>
        <v>9609</v>
      </c>
      <c r="O17" s="79">
        <f t="shared" si="4"/>
        <v>9797</v>
      </c>
      <c r="P17" s="15">
        <f t="shared" si="2"/>
        <v>0.98081045217923857</v>
      </c>
    </row>
    <row r="18" spans="1:48">
      <c r="A18" s="19">
        <v>2013</v>
      </c>
      <c r="B18" s="55">
        <v>7909</v>
      </c>
      <c r="C18" s="79">
        <v>8015</v>
      </c>
      <c r="D18" s="15">
        <f t="shared" si="0"/>
        <v>0.98677479725514661</v>
      </c>
      <c r="E18" s="55">
        <v>552</v>
      </c>
      <c r="F18" s="79">
        <v>565</v>
      </c>
      <c r="G18" s="15">
        <f t="shared" si="6"/>
        <v>0.97699115044247786</v>
      </c>
      <c r="H18" s="55">
        <v>120</v>
      </c>
      <c r="I18" s="79">
        <v>121</v>
      </c>
      <c r="J18" s="15">
        <f t="shared" si="1"/>
        <v>0.99173553719008267</v>
      </c>
      <c r="K18" s="55">
        <v>281</v>
      </c>
      <c r="L18" s="79">
        <v>287</v>
      </c>
      <c r="M18" s="15">
        <f t="shared" si="5"/>
        <v>0.97909407665505221</v>
      </c>
      <c r="N18" s="55">
        <f t="shared" si="3"/>
        <v>8862</v>
      </c>
      <c r="O18" s="79">
        <f t="shared" si="4"/>
        <v>8988</v>
      </c>
      <c r="P18" s="15">
        <f t="shared" si="2"/>
        <v>0.98598130841121501</v>
      </c>
    </row>
    <row r="19" spans="1:48">
      <c r="A19" s="19">
        <v>2014</v>
      </c>
      <c r="B19" s="55">
        <v>6912</v>
      </c>
      <c r="C19" s="79">
        <v>6982</v>
      </c>
      <c r="D19" s="15">
        <f t="shared" si="0"/>
        <v>0.98997421942136921</v>
      </c>
      <c r="E19" s="55">
        <v>493</v>
      </c>
      <c r="F19" s="79">
        <v>498</v>
      </c>
      <c r="G19" s="15">
        <f t="shared" si="6"/>
        <v>0.98995983935742971</v>
      </c>
      <c r="H19" s="55">
        <v>226</v>
      </c>
      <c r="I19" s="79">
        <v>227</v>
      </c>
      <c r="J19" s="15">
        <f t="shared" si="1"/>
        <v>0.99559471365638763</v>
      </c>
      <c r="K19" s="55">
        <v>309</v>
      </c>
      <c r="L19" s="79">
        <v>316</v>
      </c>
      <c r="M19" s="15">
        <f t="shared" si="5"/>
        <v>0.97784810126582278</v>
      </c>
      <c r="N19" s="55">
        <f t="shared" si="3"/>
        <v>7940</v>
      </c>
      <c r="O19" s="79">
        <f t="shared" si="4"/>
        <v>8023</v>
      </c>
      <c r="P19" s="15">
        <f t="shared" si="2"/>
        <v>0.98965474261498187</v>
      </c>
    </row>
    <row r="20" spans="1:48">
      <c r="A20" s="19">
        <v>2015</v>
      </c>
      <c r="B20" s="55">
        <v>8195</v>
      </c>
      <c r="C20" s="79">
        <v>8238</v>
      </c>
      <c r="D20" s="15">
        <f t="shared" si="0"/>
        <v>0.99478028647730032</v>
      </c>
      <c r="E20" s="55">
        <v>613</v>
      </c>
      <c r="F20" s="79">
        <v>619</v>
      </c>
      <c r="G20" s="15">
        <f t="shared" si="6"/>
        <v>0.99030694668820674</v>
      </c>
      <c r="H20" s="55">
        <v>187</v>
      </c>
      <c r="I20" s="79">
        <v>190</v>
      </c>
      <c r="J20" s="15">
        <f t="shared" si="1"/>
        <v>0.98421052631578942</v>
      </c>
      <c r="K20" s="55">
        <v>445</v>
      </c>
      <c r="L20" s="79">
        <v>454</v>
      </c>
      <c r="M20" s="15">
        <f t="shared" si="5"/>
        <v>0.98017621145374445</v>
      </c>
      <c r="N20" s="55">
        <f t="shared" si="3"/>
        <v>9440</v>
      </c>
      <c r="O20" s="79">
        <f t="shared" si="4"/>
        <v>9501</v>
      </c>
      <c r="P20" s="15">
        <f t="shared" si="2"/>
        <v>0.9935796231975581</v>
      </c>
    </row>
    <row r="21" spans="1:48">
      <c r="A21" s="19">
        <v>2016</v>
      </c>
      <c r="B21" s="55">
        <v>4562</v>
      </c>
      <c r="C21" s="79">
        <v>4589</v>
      </c>
      <c r="D21" s="15">
        <f>IF(C21=0, "NA", B21/C21)</f>
        <v>0.99411636522118108</v>
      </c>
      <c r="E21" s="55">
        <v>315</v>
      </c>
      <c r="F21" s="79">
        <v>318</v>
      </c>
      <c r="G21" s="15">
        <f t="shared" si="6"/>
        <v>0.99056603773584906</v>
      </c>
      <c r="H21" s="55">
        <v>101</v>
      </c>
      <c r="I21" s="79">
        <v>103</v>
      </c>
      <c r="J21" s="15">
        <f>IF(I21=0, "NA", H21/I21)</f>
        <v>0.98058252427184467</v>
      </c>
      <c r="K21" s="55">
        <v>209</v>
      </c>
      <c r="L21" s="79">
        <v>212</v>
      </c>
      <c r="M21" s="15">
        <f t="shared" si="5"/>
        <v>0.98584905660377353</v>
      </c>
      <c r="N21" s="55">
        <f t="shared" si="3"/>
        <v>5187</v>
      </c>
      <c r="O21" s="79">
        <f t="shared" si="4"/>
        <v>5222</v>
      </c>
      <c r="P21" s="15">
        <f>IF(O21=0, "NA", N21/O21)</f>
        <v>0.99329758713136729</v>
      </c>
    </row>
    <row r="22" spans="1:48">
      <c r="A22" s="19">
        <v>2017</v>
      </c>
      <c r="B22" s="55">
        <v>3172</v>
      </c>
      <c r="C22" s="79">
        <v>3180</v>
      </c>
      <c r="D22" s="15">
        <f>IF(C22=0, "NA", B22/C22)</f>
        <v>0.99748427672955975</v>
      </c>
      <c r="E22" s="55">
        <v>141</v>
      </c>
      <c r="F22" s="79">
        <v>141</v>
      </c>
      <c r="G22" s="15">
        <f t="shared" si="6"/>
        <v>1</v>
      </c>
      <c r="H22" s="55">
        <v>29</v>
      </c>
      <c r="I22" s="79">
        <v>30</v>
      </c>
      <c r="J22" s="15">
        <f>IF(I22=0, "NA", H22/I22)</f>
        <v>0.96666666666666667</v>
      </c>
      <c r="K22" s="55">
        <v>88</v>
      </c>
      <c r="L22" s="79">
        <v>91</v>
      </c>
      <c r="M22" s="15">
        <f t="shared" si="5"/>
        <v>0.96703296703296704</v>
      </c>
      <c r="N22" s="55">
        <f t="shared" si="3"/>
        <v>3430</v>
      </c>
      <c r="O22" s="79">
        <f t="shared" si="4"/>
        <v>3442</v>
      </c>
      <c r="P22" s="15">
        <f>IF(O22=0, "NA", N22/O22)</f>
        <v>0.9965136548518303</v>
      </c>
    </row>
    <row r="23" spans="1:48">
      <c r="A23" s="19">
        <v>2018</v>
      </c>
      <c r="B23" s="55">
        <v>965</v>
      </c>
      <c r="C23" s="79">
        <v>968</v>
      </c>
      <c r="D23" s="15">
        <f>IF(C23=0, "NA", B23/C23)</f>
        <v>0.99690082644628097</v>
      </c>
      <c r="E23" s="55">
        <v>29</v>
      </c>
      <c r="F23" s="79">
        <v>29</v>
      </c>
      <c r="G23" s="15">
        <f t="shared" si="6"/>
        <v>1</v>
      </c>
      <c r="H23" s="55">
        <v>8</v>
      </c>
      <c r="I23" s="79">
        <v>8</v>
      </c>
      <c r="J23" s="15">
        <f>IF(I23=0, "NA", H23/I23)</f>
        <v>1</v>
      </c>
      <c r="K23" s="55">
        <v>8</v>
      </c>
      <c r="L23" s="79">
        <v>9</v>
      </c>
      <c r="M23" s="15">
        <f t="shared" si="5"/>
        <v>0.88888888888888884</v>
      </c>
      <c r="N23" s="55">
        <f t="shared" si="3"/>
        <v>1010</v>
      </c>
      <c r="O23" s="79">
        <f t="shared" si="4"/>
        <v>1014</v>
      </c>
      <c r="P23" s="15">
        <f>IF(O23=0, "NA", N23/O23)</f>
        <v>0.99605522682445757</v>
      </c>
    </row>
    <row r="24" spans="1:48" ht="13.5" thickBot="1">
      <c r="A24" s="19">
        <v>2019</v>
      </c>
      <c r="B24" s="70">
        <v>34</v>
      </c>
      <c r="C24" s="81">
        <v>34</v>
      </c>
      <c r="D24" s="22">
        <f>IF(C24=0, "NA", B24/C24)</f>
        <v>1</v>
      </c>
      <c r="E24" s="70">
        <v>1</v>
      </c>
      <c r="F24" s="81">
        <v>1</v>
      </c>
      <c r="G24" s="22">
        <f t="shared" si="6"/>
        <v>1</v>
      </c>
      <c r="H24" s="70"/>
      <c r="I24" s="81"/>
      <c r="J24" s="22"/>
      <c r="K24" s="70">
        <v>3</v>
      </c>
      <c r="L24" s="81">
        <v>3</v>
      </c>
      <c r="M24" s="22">
        <f t="shared" si="5"/>
        <v>1</v>
      </c>
      <c r="N24" s="70">
        <f t="shared" si="3"/>
        <v>38</v>
      </c>
      <c r="O24" s="81">
        <f t="shared" si="4"/>
        <v>38</v>
      </c>
      <c r="P24" s="22">
        <f>IF(O24=0, "NA", N24/O24)</f>
        <v>1</v>
      </c>
    </row>
    <row r="25" spans="1:48" ht="13.5" thickBot="1">
      <c r="A25" s="98" t="s">
        <v>5</v>
      </c>
      <c r="B25" s="34">
        <f>SUM(B9:B24)</f>
        <v>143471</v>
      </c>
      <c r="C25" s="34">
        <f>SUM(C9:C24)</f>
        <v>148816</v>
      </c>
      <c r="D25" s="23">
        <f>B25/C25</f>
        <v>0.96408316310074182</v>
      </c>
      <c r="E25" s="34">
        <f>SUM(E9:E24)</f>
        <v>5840</v>
      </c>
      <c r="F25" s="34">
        <f>SUM(F9:F24)</f>
        <v>6000</v>
      </c>
      <c r="G25" s="23">
        <f>E25/F25</f>
        <v>0.97333333333333338</v>
      </c>
      <c r="H25" s="34">
        <f>SUM(H9:H24)</f>
        <v>1083</v>
      </c>
      <c r="I25" s="34">
        <f>SUM(I9:I24)</f>
        <v>1109</v>
      </c>
      <c r="J25" s="23">
        <f>H25/I25</f>
        <v>0.97655545536519384</v>
      </c>
      <c r="K25" s="34">
        <f>SUM(K9:K24)</f>
        <v>2766</v>
      </c>
      <c r="L25" s="34">
        <f>SUM(L9:L24)</f>
        <v>2888</v>
      </c>
      <c r="M25" s="23">
        <f>K25/L25</f>
        <v>0.95775623268698062</v>
      </c>
      <c r="N25" s="263">
        <f>SUM(N9:N24)</f>
        <v>153160</v>
      </c>
      <c r="O25" s="263">
        <f>SUM(O9:O24)</f>
        <v>158813</v>
      </c>
      <c r="P25" s="264">
        <f>N25/O25</f>
        <v>0.96440467719896983</v>
      </c>
      <c r="Q25" s="72"/>
    </row>
    <row r="26" spans="1:48">
      <c r="A26" s="203"/>
      <c r="B26" s="149"/>
      <c r="C26" s="149"/>
      <c r="D26" s="204"/>
      <c r="E26" s="149"/>
      <c r="F26" s="149"/>
      <c r="G26" s="204"/>
      <c r="H26" s="149"/>
      <c r="I26" s="149"/>
      <c r="J26" s="204"/>
      <c r="K26" s="149"/>
      <c r="L26" s="149"/>
      <c r="M26" s="204"/>
      <c r="N26" s="149"/>
      <c r="O26" s="149"/>
      <c r="P26" s="204"/>
      <c r="Q26" s="149"/>
    </row>
    <row r="27" spans="1:48">
      <c r="A27" s="39"/>
      <c r="Q27" s="63"/>
    </row>
    <row r="28" spans="1:48">
      <c r="P28" s="113"/>
      <c r="Q28" s="63"/>
      <c r="R28" s="63"/>
      <c r="S28" s="63"/>
      <c r="T28" s="63"/>
      <c r="U28" s="63"/>
      <c r="V28" s="63"/>
      <c r="W28" s="63"/>
    </row>
    <row r="29" spans="1:48">
      <c r="P29" s="134"/>
      <c r="Q29" s="156"/>
      <c r="R29" s="63"/>
      <c r="S29" s="63"/>
      <c r="T29" s="63"/>
      <c r="U29" s="63"/>
      <c r="V29" s="63"/>
      <c r="W29" s="63"/>
    </row>
    <row r="30" spans="1:48">
      <c r="P30" s="135"/>
      <c r="Q30" s="155"/>
      <c r="R30" s="360"/>
      <c r="S30" s="360"/>
      <c r="T30" s="360"/>
      <c r="U30" s="360"/>
      <c r="V30" s="360"/>
      <c r="W30" s="360"/>
      <c r="X30" s="360"/>
      <c r="Y30" s="360"/>
      <c r="Z30" s="360"/>
      <c r="AA30" s="360"/>
      <c r="AB30" s="360"/>
      <c r="AC30" s="360"/>
      <c r="AD30" s="360"/>
      <c r="AE30" s="360"/>
      <c r="AF30" s="360"/>
      <c r="AG30" s="360"/>
      <c r="AH30" s="360"/>
      <c r="AI30" s="360"/>
      <c r="AJ30" s="360"/>
      <c r="AK30" s="360"/>
      <c r="AL30" s="360"/>
      <c r="AM30" s="63"/>
      <c r="AN30" s="63"/>
      <c r="AO30" s="63"/>
      <c r="AP30" s="63"/>
      <c r="AQ30" s="63"/>
      <c r="AR30" s="63"/>
      <c r="AS30" s="63"/>
      <c r="AT30" s="63"/>
      <c r="AU30" s="63"/>
      <c r="AV30" s="63"/>
    </row>
    <row r="31" spans="1:48">
      <c r="P31" s="135"/>
      <c r="Q31" s="155"/>
      <c r="R31" s="205"/>
      <c r="S31" s="205"/>
      <c r="T31" s="205"/>
      <c r="U31" s="205"/>
      <c r="V31" s="205"/>
      <c r="W31" s="205"/>
      <c r="X31" s="205"/>
      <c r="Y31" s="205"/>
      <c r="Z31" s="205"/>
      <c r="AA31" s="205"/>
      <c r="AB31" s="205"/>
      <c r="AC31" s="205"/>
      <c r="AD31" s="205"/>
      <c r="AE31" s="205"/>
      <c r="AF31" s="205"/>
      <c r="AG31" s="205"/>
      <c r="AH31" s="205"/>
      <c r="AI31" s="205"/>
      <c r="AJ31" s="205"/>
      <c r="AK31" s="205"/>
      <c r="AL31" s="205"/>
      <c r="AM31" s="63"/>
      <c r="AN31" s="63"/>
      <c r="AO31" s="63"/>
      <c r="AP31" s="63"/>
      <c r="AQ31" s="63"/>
      <c r="AR31" s="63"/>
      <c r="AS31" s="63"/>
      <c r="AT31" s="63"/>
      <c r="AU31" s="63"/>
      <c r="AV31" s="63"/>
    </row>
    <row r="32" spans="1:48">
      <c r="P32" s="135"/>
      <c r="Q32" s="155"/>
      <c r="R32" s="208"/>
      <c r="S32" s="208"/>
      <c r="T32" s="77"/>
      <c r="U32" s="208"/>
      <c r="V32" s="208"/>
      <c r="W32" s="77"/>
      <c r="X32" s="208"/>
      <c r="Y32" s="208"/>
      <c r="Z32" s="77"/>
      <c r="AA32" s="208"/>
      <c r="AB32" s="208"/>
      <c r="AC32" s="77"/>
      <c r="AD32" s="208"/>
      <c r="AE32" s="208"/>
      <c r="AF32" s="77"/>
      <c r="AG32" s="208"/>
      <c r="AH32" s="208"/>
      <c r="AI32" s="77"/>
      <c r="AJ32" s="208"/>
      <c r="AK32" s="208"/>
      <c r="AL32" s="77"/>
      <c r="AM32" s="63"/>
      <c r="AN32" s="63"/>
      <c r="AO32" s="63"/>
      <c r="AP32" s="63"/>
      <c r="AQ32" s="63"/>
      <c r="AR32" s="63"/>
      <c r="AS32" s="63"/>
      <c r="AT32" s="63"/>
      <c r="AU32" s="63"/>
      <c r="AV32" s="63"/>
    </row>
    <row r="33" spans="16:48">
      <c r="P33" s="135"/>
      <c r="Q33" s="155"/>
      <c r="R33" s="208"/>
      <c r="S33" s="208"/>
      <c r="T33" s="77"/>
      <c r="U33" s="208"/>
      <c r="V33" s="208"/>
      <c r="W33" s="77"/>
      <c r="X33" s="208"/>
      <c r="Y33" s="208"/>
      <c r="Z33" s="77"/>
      <c r="AA33" s="208"/>
      <c r="AB33" s="208"/>
      <c r="AC33" s="77"/>
      <c r="AD33" s="208"/>
      <c r="AE33" s="208"/>
      <c r="AF33" s="77"/>
      <c r="AG33" s="208"/>
      <c r="AH33" s="208"/>
      <c r="AI33" s="77"/>
      <c r="AJ33" s="208"/>
      <c r="AK33" s="208"/>
      <c r="AL33" s="77"/>
      <c r="AM33" s="63"/>
      <c r="AN33" s="63"/>
      <c r="AO33" s="63"/>
      <c r="AP33" s="63"/>
      <c r="AQ33" s="63"/>
      <c r="AR33" s="63"/>
      <c r="AS33" s="63"/>
      <c r="AT33" s="63"/>
      <c r="AU33" s="63"/>
      <c r="AV33" s="63"/>
    </row>
    <row r="34" spans="16:48">
      <c r="P34" s="135"/>
      <c r="Q34" s="155"/>
      <c r="R34" s="208"/>
      <c r="S34" s="208"/>
      <c r="T34" s="77"/>
      <c r="U34" s="208"/>
      <c r="V34" s="208"/>
      <c r="W34" s="77"/>
      <c r="X34" s="208"/>
      <c r="Y34" s="208"/>
      <c r="Z34" s="77"/>
      <c r="AA34" s="208"/>
      <c r="AB34" s="208"/>
      <c r="AC34" s="77"/>
      <c r="AD34" s="208"/>
      <c r="AE34" s="208"/>
      <c r="AF34" s="77"/>
      <c r="AG34" s="208"/>
      <c r="AH34" s="208"/>
      <c r="AI34" s="77"/>
      <c r="AJ34" s="208"/>
      <c r="AK34" s="208"/>
      <c r="AL34" s="77"/>
      <c r="AM34" s="63"/>
      <c r="AN34" s="63"/>
      <c r="AO34" s="63"/>
      <c r="AP34" s="63"/>
      <c r="AQ34" s="63"/>
      <c r="AR34" s="63"/>
      <c r="AS34" s="63"/>
      <c r="AT34" s="63"/>
      <c r="AU34" s="63"/>
      <c r="AV34" s="63"/>
    </row>
    <row r="35" spans="16:48">
      <c r="P35" s="135"/>
      <c r="Q35" s="155"/>
      <c r="R35" s="208"/>
      <c r="S35" s="208"/>
      <c r="T35" s="77"/>
      <c r="U35" s="208"/>
      <c r="V35" s="208"/>
      <c r="W35" s="77"/>
      <c r="X35" s="208"/>
      <c r="Y35" s="208"/>
      <c r="Z35" s="77"/>
      <c r="AA35" s="208"/>
      <c r="AB35" s="208"/>
      <c r="AC35" s="77"/>
      <c r="AD35" s="208"/>
      <c r="AE35" s="208"/>
      <c r="AF35" s="77"/>
      <c r="AG35" s="208"/>
      <c r="AH35" s="208"/>
      <c r="AI35" s="77"/>
      <c r="AJ35" s="208"/>
      <c r="AK35" s="208"/>
      <c r="AL35" s="77"/>
      <c r="AM35" s="63"/>
      <c r="AN35" s="63"/>
      <c r="AO35" s="63"/>
      <c r="AP35" s="63"/>
      <c r="AQ35" s="63"/>
      <c r="AR35" s="63"/>
      <c r="AS35" s="63"/>
      <c r="AT35" s="63"/>
      <c r="AU35" s="63"/>
      <c r="AV35" s="63"/>
    </row>
    <row r="36" spans="16:48">
      <c r="P36" s="135"/>
      <c r="Q36" s="155"/>
      <c r="R36" s="208"/>
      <c r="S36" s="208"/>
      <c r="T36" s="77"/>
      <c r="U36" s="208"/>
      <c r="V36" s="208"/>
      <c r="W36" s="77"/>
      <c r="X36" s="208"/>
      <c r="Y36" s="208"/>
      <c r="Z36" s="77"/>
      <c r="AA36" s="208"/>
      <c r="AB36" s="208"/>
      <c r="AC36" s="77"/>
      <c r="AD36" s="208"/>
      <c r="AE36" s="208"/>
      <c r="AF36" s="77"/>
      <c r="AG36" s="208"/>
      <c r="AH36" s="208"/>
      <c r="AI36" s="77"/>
      <c r="AJ36" s="208"/>
      <c r="AK36" s="208"/>
      <c r="AL36" s="77"/>
      <c r="AM36" s="63"/>
      <c r="AN36" s="63"/>
      <c r="AO36" s="63"/>
      <c r="AP36" s="63"/>
      <c r="AQ36" s="63"/>
      <c r="AR36" s="63"/>
      <c r="AS36" s="63"/>
      <c r="AT36" s="63"/>
      <c r="AU36" s="63"/>
      <c r="AV36" s="63"/>
    </row>
    <row r="37" spans="16:48">
      <c r="P37" s="135"/>
      <c r="Q37" s="155"/>
      <c r="R37" s="208"/>
      <c r="S37" s="208"/>
      <c r="T37" s="77"/>
      <c r="U37" s="208"/>
      <c r="V37" s="208"/>
      <c r="W37" s="77"/>
      <c r="X37" s="208"/>
      <c r="Y37" s="208"/>
      <c r="Z37" s="77"/>
      <c r="AA37" s="208"/>
      <c r="AB37" s="208"/>
      <c r="AC37" s="77"/>
      <c r="AD37" s="208"/>
      <c r="AE37" s="208"/>
      <c r="AF37" s="77"/>
      <c r="AG37" s="208"/>
      <c r="AH37" s="208"/>
      <c r="AI37" s="77"/>
      <c r="AJ37" s="208"/>
      <c r="AK37" s="208"/>
      <c r="AL37" s="77"/>
      <c r="AM37" s="63"/>
      <c r="AN37" s="63"/>
      <c r="AO37" s="63"/>
      <c r="AP37" s="63"/>
      <c r="AQ37" s="63"/>
      <c r="AR37" s="63"/>
      <c r="AS37" s="63"/>
      <c r="AT37" s="63"/>
      <c r="AU37" s="63"/>
      <c r="AV37" s="63"/>
    </row>
    <row r="38" spans="16:48">
      <c r="P38" s="135"/>
      <c r="Q38" s="155"/>
      <c r="R38" s="208"/>
      <c r="S38" s="208"/>
      <c r="T38" s="77"/>
      <c r="U38" s="208"/>
      <c r="V38" s="208"/>
      <c r="W38" s="77"/>
      <c r="X38" s="208"/>
      <c r="Y38" s="208"/>
      <c r="Z38" s="77"/>
      <c r="AA38" s="208"/>
      <c r="AB38" s="208"/>
      <c r="AC38" s="77"/>
      <c r="AD38" s="208"/>
      <c r="AE38" s="208"/>
      <c r="AF38" s="77"/>
      <c r="AG38" s="208"/>
      <c r="AH38" s="208"/>
      <c r="AI38" s="77"/>
      <c r="AJ38" s="208"/>
      <c r="AK38" s="208"/>
      <c r="AL38" s="77"/>
      <c r="AM38" s="63"/>
      <c r="AN38" s="63"/>
      <c r="AO38" s="63"/>
      <c r="AP38" s="63"/>
      <c r="AQ38" s="63"/>
      <c r="AR38" s="63"/>
      <c r="AS38" s="63"/>
      <c r="AT38" s="63"/>
      <c r="AU38" s="63"/>
      <c r="AV38" s="63"/>
    </row>
    <row r="39" spans="16:48">
      <c r="P39" s="135"/>
      <c r="Q39" s="155"/>
      <c r="R39" s="208"/>
      <c r="S39" s="208"/>
      <c r="T39" s="77"/>
      <c r="U39" s="208"/>
      <c r="V39" s="208"/>
      <c r="W39" s="77"/>
      <c r="X39" s="208"/>
      <c r="Y39" s="208"/>
      <c r="Z39" s="77"/>
      <c r="AA39" s="208"/>
      <c r="AB39" s="208"/>
      <c r="AC39" s="77"/>
      <c r="AD39" s="208"/>
      <c r="AE39" s="208"/>
      <c r="AF39" s="77"/>
      <c r="AG39" s="208"/>
      <c r="AH39" s="208"/>
      <c r="AI39" s="77"/>
      <c r="AJ39" s="208"/>
      <c r="AK39" s="208"/>
      <c r="AL39" s="77"/>
      <c r="AM39" s="63"/>
      <c r="AN39" s="63"/>
      <c r="AO39" s="63"/>
      <c r="AP39" s="63"/>
      <c r="AQ39" s="63"/>
      <c r="AR39" s="63"/>
      <c r="AS39" s="63"/>
      <c r="AT39" s="63"/>
      <c r="AU39" s="63"/>
      <c r="AV39" s="63"/>
    </row>
    <row r="40" spans="16:48">
      <c r="P40" s="135"/>
      <c r="Q40" s="155"/>
      <c r="R40" s="208"/>
      <c r="S40" s="208"/>
      <c r="T40" s="77"/>
      <c r="U40" s="208"/>
      <c r="V40" s="208"/>
      <c r="W40" s="77"/>
      <c r="X40" s="208"/>
      <c r="Y40" s="208"/>
      <c r="Z40" s="77"/>
      <c r="AA40" s="208"/>
      <c r="AB40" s="208"/>
      <c r="AC40" s="77"/>
      <c r="AD40" s="208"/>
      <c r="AE40" s="208"/>
      <c r="AF40" s="77"/>
      <c r="AG40" s="208"/>
      <c r="AH40" s="208"/>
      <c r="AI40" s="77"/>
      <c r="AJ40" s="208"/>
      <c r="AK40" s="208"/>
      <c r="AL40" s="77"/>
      <c r="AM40" s="63"/>
      <c r="AN40" s="63"/>
      <c r="AO40" s="63"/>
      <c r="AP40" s="63"/>
      <c r="AQ40" s="63"/>
      <c r="AR40" s="63"/>
      <c r="AS40" s="63"/>
      <c r="AT40" s="63"/>
      <c r="AU40" s="63"/>
      <c r="AV40" s="63"/>
    </row>
    <row r="41" spans="16:48">
      <c r="P41" s="135"/>
      <c r="Q41" s="155"/>
      <c r="R41" s="208"/>
      <c r="S41" s="208"/>
      <c r="T41" s="77"/>
      <c r="U41" s="208"/>
      <c r="V41" s="208"/>
      <c r="W41" s="77"/>
      <c r="X41" s="208"/>
      <c r="Y41" s="208"/>
      <c r="Z41" s="77"/>
      <c r="AA41" s="208"/>
      <c r="AB41" s="208"/>
      <c r="AC41" s="77"/>
      <c r="AD41" s="208"/>
      <c r="AE41" s="208"/>
      <c r="AF41" s="77"/>
      <c r="AG41" s="208"/>
      <c r="AH41" s="208"/>
      <c r="AI41" s="77"/>
      <c r="AJ41" s="208"/>
      <c r="AK41" s="208"/>
      <c r="AL41" s="77"/>
      <c r="AM41" s="63"/>
      <c r="AN41" s="63"/>
      <c r="AO41" s="63"/>
      <c r="AP41" s="63"/>
      <c r="AQ41" s="63"/>
      <c r="AR41" s="63"/>
      <c r="AS41" s="63"/>
      <c r="AT41" s="63"/>
      <c r="AU41" s="63"/>
      <c r="AV41" s="63"/>
    </row>
    <row r="42" spans="16:48">
      <c r="P42" s="135"/>
      <c r="Q42" s="155"/>
      <c r="R42" s="208"/>
      <c r="S42" s="208"/>
      <c r="T42" s="77"/>
      <c r="U42" s="208"/>
      <c r="V42" s="208"/>
      <c r="W42" s="77"/>
      <c r="X42" s="208"/>
      <c r="Y42" s="208"/>
      <c r="Z42" s="77"/>
      <c r="AA42" s="208"/>
      <c r="AB42" s="208"/>
      <c r="AC42" s="77"/>
      <c r="AD42" s="208"/>
      <c r="AE42" s="208"/>
      <c r="AF42" s="77"/>
      <c r="AG42" s="208"/>
      <c r="AH42" s="208"/>
      <c r="AI42" s="77"/>
      <c r="AJ42" s="208"/>
      <c r="AK42" s="208"/>
      <c r="AL42" s="77"/>
      <c r="AM42" s="63"/>
      <c r="AN42" s="63"/>
      <c r="AO42" s="63"/>
      <c r="AP42" s="63"/>
      <c r="AQ42" s="63"/>
      <c r="AR42" s="63"/>
      <c r="AS42" s="63"/>
      <c r="AT42" s="63"/>
      <c r="AU42" s="63"/>
      <c r="AV42" s="63"/>
    </row>
    <row r="43" spans="16:48">
      <c r="P43" s="135"/>
      <c r="Q43" s="155"/>
      <c r="R43" s="208"/>
      <c r="S43" s="208"/>
      <c r="T43" s="77"/>
      <c r="U43" s="208"/>
      <c r="V43" s="208"/>
      <c r="W43" s="77"/>
      <c r="X43" s="208"/>
      <c r="Y43" s="208"/>
      <c r="Z43" s="77"/>
      <c r="AA43" s="208"/>
      <c r="AB43" s="208"/>
      <c r="AC43" s="77"/>
      <c r="AD43" s="208"/>
      <c r="AE43" s="208"/>
      <c r="AF43" s="77"/>
      <c r="AG43" s="208"/>
      <c r="AH43" s="208"/>
      <c r="AI43" s="77"/>
      <c r="AJ43" s="208"/>
      <c r="AK43" s="208"/>
      <c r="AL43" s="77"/>
      <c r="AM43" s="63"/>
      <c r="AN43" s="63"/>
      <c r="AO43" s="63"/>
      <c r="AP43" s="63"/>
      <c r="AQ43" s="63"/>
      <c r="AR43" s="63"/>
      <c r="AS43" s="63"/>
      <c r="AT43" s="63"/>
      <c r="AU43" s="63"/>
      <c r="AV43" s="63"/>
    </row>
    <row r="44" spans="16:48">
      <c r="P44" s="135"/>
      <c r="Q44" s="155"/>
      <c r="R44" s="208"/>
      <c r="S44" s="208"/>
      <c r="T44" s="77"/>
      <c r="U44" s="208"/>
      <c r="V44" s="208"/>
      <c r="W44" s="77"/>
      <c r="X44" s="208"/>
      <c r="Y44" s="208"/>
      <c r="Z44" s="77"/>
      <c r="AA44" s="208"/>
      <c r="AB44" s="208"/>
      <c r="AC44" s="77"/>
      <c r="AD44" s="208"/>
      <c r="AE44" s="208"/>
      <c r="AF44" s="77"/>
      <c r="AG44" s="208"/>
      <c r="AH44" s="208"/>
      <c r="AI44" s="77"/>
      <c r="AJ44" s="208"/>
      <c r="AK44" s="208"/>
      <c r="AL44" s="77"/>
      <c r="AM44" s="63"/>
      <c r="AN44" s="63"/>
      <c r="AO44" s="63"/>
      <c r="AP44" s="63"/>
      <c r="AQ44" s="63"/>
      <c r="AR44" s="63"/>
      <c r="AS44" s="63"/>
      <c r="AT44" s="63"/>
      <c r="AU44" s="63"/>
      <c r="AV44" s="63"/>
    </row>
    <row r="45" spans="16:48">
      <c r="P45" s="135"/>
      <c r="Q45" s="155"/>
      <c r="R45" s="208"/>
      <c r="S45" s="208"/>
      <c r="T45" s="77"/>
      <c r="U45" s="208"/>
      <c r="V45" s="208"/>
      <c r="W45" s="77"/>
      <c r="X45" s="208"/>
      <c r="Y45" s="208"/>
      <c r="Z45" s="77"/>
      <c r="AA45" s="208"/>
      <c r="AB45" s="208"/>
      <c r="AC45" s="77"/>
      <c r="AD45" s="208"/>
      <c r="AE45" s="208"/>
      <c r="AF45" s="77"/>
      <c r="AG45" s="208"/>
      <c r="AH45" s="208"/>
      <c r="AI45" s="77"/>
      <c r="AJ45" s="208"/>
      <c r="AK45" s="208"/>
      <c r="AL45" s="77"/>
      <c r="AM45" s="63"/>
      <c r="AN45" s="63"/>
      <c r="AO45" s="63"/>
      <c r="AP45" s="63"/>
      <c r="AQ45" s="63"/>
      <c r="AR45" s="63"/>
      <c r="AS45" s="63"/>
      <c r="AT45" s="63"/>
      <c r="AU45" s="63"/>
      <c r="AV45" s="63"/>
    </row>
    <row r="46" spans="16:48">
      <c r="P46" s="100"/>
      <c r="Q46" s="63"/>
      <c r="R46" s="208"/>
      <c r="S46" s="208"/>
      <c r="T46" s="77"/>
      <c r="U46" s="208"/>
      <c r="V46" s="208"/>
      <c r="W46" s="77"/>
      <c r="X46" s="208"/>
      <c r="Y46" s="208"/>
      <c r="Z46" s="77"/>
      <c r="AA46" s="208"/>
      <c r="AB46" s="208"/>
      <c r="AC46" s="77"/>
      <c r="AD46" s="208"/>
      <c r="AE46" s="208"/>
      <c r="AF46" s="77"/>
      <c r="AG46" s="208"/>
      <c r="AH46" s="208"/>
      <c r="AI46" s="77"/>
      <c r="AJ46" s="208"/>
      <c r="AK46" s="208"/>
      <c r="AL46" s="77"/>
      <c r="AM46" s="63"/>
      <c r="AN46" s="63"/>
      <c r="AO46" s="63"/>
      <c r="AP46" s="63"/>
      <c r="AQ46" s="63"/>
      <c r="AR46" s="63"/>
      <c r="AS46" s="63"/>
      <c r="AT46" s="63"/>
      <c r="AU46" s="63"/>
      <c r="AV46" s="63"/>
    </row>
    <row r="47" spans="16:48">
      <c r="P47" s="63"/>
      <c r="Q47" s="63"/>
      <c r="R47" s="208"/>
      <c r="S47" s="208"/>
      <c r="T47" s="77"/>
      <c r="U47" s="208"/>
      <c r="V47" s="208"/>
      <c r="W47" s="77"/>
      <c r="X47" s="208"/>
      <c r="Y47" s="208"/>
      <c r="Z47" s="77"/>
      <c r="AA47" s="208"/>
      <c r="AB47" s="208"/>
      <c r="AC47" s="77"/>
      <c r="AD47" s="208"/>
      <c r="AE47" s="208"/>
      <c r="AF47" s="77"/>
      <c r="AG47" s="208"/>
      <c r="AH47" s="208"/>
      <c r="AI47" s="77"/>
      <c r="AJ47" s="208"/>
      <c r="AK47" s="208"/>
      <c r="AL47" s="77"/>
      <c r="AM47" s="63"/>
      <c r="AN47" s="63"/>
      <c r="AO47" s="63"/>
      <c r="AP47" s="63"/>
      <c r="AQ47" s="63"/>
      <c r="AR47" s="63"/>
      <c r="AS47" s="63"/>
      <c r="AT47" s="63"/>
      <c r="AU47" s="63"/>
      <c r="AV47" s="63"/>
    </row>
    <row r="48" spans="16:48" ht="12.75" customHeight="1">
      <c r="P48" s="63"/>
      <c r="Q48" s="156"/>
      <c r="R48" s="149"/>
      <c r="S48" s="149"/>
      <c r="T48" s="204"/>
      <c r="U48" s="149"/>
      <c r="V48" s="149"/>
      <c r="W48" s="204"/>
      <c r="X48" s="149"/>
      <c r="Y48" s="149"/>
      <c r="Z48" s="204"/>
      <c r="AA48" s="149"/>
      <c r="AB48" s="149"/>
      <c r="AC48" s="204"/>
      <c r="AD48" s="149"/>
      <c r="AE48" s="149"/>
      <c r="AF48" s="204"/>
      <c r="AG48" s="149"/>
      <c r="AH48" s="149"/>
      <c r="AI48" s="204"/>
      <c r="AJ48" s="149"/>
      <c r="AK48" s="149"/>
      <c r="AL48" s="204"/>
      <c r="AM48" s="63"/>
      <c r="AN48" s="63"/>
      <c r="AO48" s="63"/>
      <c r="AP48" s="63"/>
      <c r="AQ48" s="63"/>
      <c r="AR48" s="63"/>
      <c r="AS48" s="63"/>
      <c r="AT48" s="63"/>
      <c r="AU48" s="63"/>
      <c r="AV48" s="63"/>
    </row>
    <row r="49" spans="16:48">
      <c r="P49" s="63"/>
      <c r="Q49" s="155"/>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row>
    <row r="50" spans="16:48">
      <c r="P50" s="113"/>
      <c r="Q50" s="155"/>
    </row>
    <row r="51" spans="16:48">
      <c r="P51" s="134"/>
      <c r="Q51" s="155"/>
    </row>
    <row r="52" spans="16:48">
      <c r="P52" s="135"/>
      <c r="Q52" s="155"/>
    </row>
    <row r="53" spans="16:48">
      <c r="P53" s="135"/>
      <c r="Q53" s="155"/>
    </row>
    <row r="54" spans="16:48">
      <c r="P54" s="135"/>
      <c r="Q54" s="155"/>
    </row>
    <row r="55" spans="16:48">
      <c r="P55" s="135"/>
      <c r="Q55" s="155"/>
    </row>
    <row r="56" spans="16:48">
      <c r="P56" s="135"/>
      <c r="Q56" s="155"/>
    </row>
    <row r="57" spans="16:48">
      <c r="P57" s="135"/>
      <c r="Q57" s="155"/>
    </row>
    <row r="58" spans="16:48">
      <c r="P58" s="135"/>
      <c r="Q58" s="155"/>
    </row>
    <row r="59" spans="16:48">
      <c r="P59" s="135"/>
      <c r="Q59" s="155"/>
    </row>
    <row r="60" spans="16:48">
      <c r="P60" s="135"/>
      <c r="Q60" s="155"/>
    </row>
    <row r="61" spans="16:48">
      <c r="P61" s="135"/>
      <c r="Q61" s="155"/>
    </row>
    <row r="62" spans="16:48">
      <c r="P62" s="135"/>
      <c r="Q62" s="155"/>
    </row>
    <row r="63" spans="16:48">
      <c r="P63" s="135"/>
      <c r="Q63" s="155"/>
    </row>
    <row r="64" spans="16:48">
      <c r="P64" s="135"/>
      <c r="Q64" s="155"/>
    </row>
    <row r="65" spans="16:17">
      <c r="P65" s="135"/>
      <c r="Q65" s="135"/>
    </row>
    <row r="66" spans="16:17">
      <c r="P66" s="135"/>
      <c r="Q66" s="135"/>
    </row>
    <row r="67" spans="16:17">
      <c r="P67" s="135"/>
      <c r="Q67" s="136"/>
    </row>
    <row r="68" spans="16:17">
      <c r="P68" s="63"/>
      <c r="Q68" s="63"/>
    </row>
    <row r="69" spans="16:17">
      <c r="P69" s="63"/>
      <c r="Q69" s="63"/>
    </row>
    <row r="70" spans="16:17">
      <c r="P70" s="63"/>
      <c r="Q70" s="63"/>
    </row>
    <row r="71" spans="16:17">
      <c r="P71" s="63"/>
      <c r="Q71" s="63"/>
    </row>
    <row r="72" spans="16:17">
      <c r="P72" s="63"/>
      <c r="Q72" s="63"/>
    </row>
    <row r="73" spans="16:17">
      <c r="P73" s="63"/>
      <c r="Q73" s="63"/>
    </row>
    <row r="74" spans="16:17">
      <c r="P74" s="63"/>
      <c r="Q74" s="63"/>
    </row>
    <row r="75" spans="16:17">
      <c r="P75" s="63"/>
      <c r="Q75" s="63"/>
    </row>
    <row r="76" spans="16:17">
      <c r="P76" s="63"/>
      <c r="Q76" s="63"/>
    </row>
    <row r="77" spans="16:17">
      <c r="P77" s="63"/>
      <c r="Q77" s="63"/>
    </row>
    <row r="78" spans="16:17">
      <c r="P78" s="63"/>
      <c r="Q78" s="63"/>
    </row>
    <row r="79" spans="16:17">
      <c r="P79" s="63"/>
      <c r="Q79" s="63"/>
    </row>
    <row r="80" spans="16:17">
      <c r="P80" s="63"/>
      <c r="Q80" s="63"/>
    </row>
    <row r="81" spans="16:17">
      <c r="P81" s="63"/>
      <c r="Q81" s="63"/>
    </row>
    <row r="82" spans="16:17">
      <c r="P82" s="63"/>
      <c r="Q82" s="63"/>
    </row>
    <row r="83" spans="16:17">
      <c r="P83" s="63"/>
      <c r="Q83" s="63"/>
    </row>
    <row r="84" spans="16:17">
      <c r="P84" s="63"/>
      <c r="Q84" s="63"/>
    </row>
    <row r="85" spans="16:17">
      <c r="P85" s="63"/>
      <c r="Q85" s="63"/>
    </row>
    <row r="86" spans="16:17">
      <c r="P86" s="63"/>
      <c r="Q86" s="63"/>
    </row>
  </sheetData>
  <mergeCells count="14">
    <mergeCell ref="AD30:AF30"/>
    <mergeCell ref="AG30:AI30"/>
    <mergeCell ref="AJ30:AL30"/>
    <mergeCell ref="R30:T30"/>
    <mergeCell ref="U30:W30"/>
    <mergeCell ref="X30:Z30"/>
    <mergeCell ref="AA30:AC30"/>
    <mergeCell ref="A4:Q5"/>
    <mergeCell ref="E7:G7"/>
    <mergeCell ref="N7:P7"/>
    <mergeCell ref="K7:M7"/>
    <mergeCell ref="H7:J7"/>
    <mergeCell ref="A7:A8"/>
    <mergeCell ref="B7:D7"/>
  </mergeCells>
  <phoneticPr fontId="0" type="noConversion"/>
  <pageMargins left="0.75" right="0.75" top="1" bottom="1" header="0.5" footer="0.5"/>
  <pageSetup scale="46" orientation="portrait" r:id="rId1"/>
  <headerFooter alignWithMargins="0">
    <oddFooter>&amp;C&amp;14B-&amp;P-4</oddFooter>
  </headerFooter>
  <ignoredErrors>
    <ignoredError sqref="Q25"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pageSetUpPr fitToPage="1"/>
  </sheetPr>
  <dimension ref="A1:AR138"/>
  <sheetViews>
    <sheetView zoomScaleNormal="100" workbookViewId="0"/>
  </sheetViews>
  <sheetFormatPr defaultRowHeight="12.75"/>
  <cols>
    <col min="1" max="1" width="9.85546875" style="18" customWidth="1"/>
    <col min="2" max="2" width="9.42578125" style="18" customWidth="1"/>
    <col min="3" max="3" width="8.7109375" style="18" bestFit="1" customWidth="1"/>
    <col min="4" max="4" width="8.42578125" style="18" customWidth="1"/>
    <col min="5" max="5" width="9.42578125" style="18" bestFit="1" customWidth="1"/>
    <col min="6" max="6" width="8.7109375" style="18" bestFit="1" customWidth="1"/>
    <col min="7" max="7" width="8.140625" style="18" customWidth="1"/>
    <col min="8" max="8" width="9.42578125" style="18" bestFit="1" customWidth="1"/>
    <col min="9" max="9" width="8.7109375" style="18" bestFit="1" customWidth="1"/>
    <col min="10" max="10" width="8.5703125" style="18" customWidth="1"/>
    <col min="11" max="11" width="9.42578125" style="18" bestFit="1" customWidth="1"/>
    <col min="12" max="12" width="8.7109375" style="18" bestFit="1" customWidth="1"/>
    <col min="13" max="13" width="8.28515625" style="18" customWidth="1"/>
    <col min="14" max="14" width="9.5703125" style="18" bestFit="1" customWidth="1"/>
    <col min="15" max="15" width="8.28515625" style="18" bestFit="1" customWidth="1"/>
    <col min="16" max="16" width="9.28515625" style="18" bestFit="1" customWidth="1"/>
    <col min="17" max="17" width="9" style="18" customWidth="1"/>
    <col min="18" max="18" width="10.5703125" style="18" customWidth="1"/>
    <col min="19" max="19" width="7.7109375" style="18" customWidth="1"/>
    <col min="20" max="21" width="9.140625" style="18"/>
    <col min="22" max="22" width="9.42578125" style="18" customWidth="1"/>
    <col min="23" max="16384" width="9.140625" style="18"/>
  </cols>
  <sheetData>
    <row r="1" spans="1:22" ht="26.25">
      <c r="A1" s="53" t="s">
        <v>103</v>
      </c>
    </row>
    <row r="2" spans="1:22" ht="18">
      <c r="A2" s="13" t="s">
        <v>74</v>
      </c>
      <c r="B2" s="14"/>
      <c r="C2" s="14"/>
      <c r="D2" s="14"/>
      <c r="E2" s="14"/>
      <c r="F2" s="14"/>
      <c r="G2" s="14"/>
      <c r="H2" s="14"/>
      <c r="I2" s="14"/>
      <c r="J2" s="14"/>
      <c r="K2" s="14"/>
      <c r="L2" s="14"/>
      <c r="M2" s="14"/>
      <c r="N2" s="14"/>
      <c r="O2" s="14"/>
      <c r="P2" s="14"/>
    </row>
    <row r="3" spans="1:22" ht="14.25">
      <c r="A3" s="20"/>
      <c r="B3" s="14"/>
      <c r="C3" s="14"/>
      <c r="D3" s="14"/>
      <c r="E3" s="14"/>
      <c r="F3" s="14"/>
      <c r="G3" s="14"/>
      <c r="H3" s="14"/>
      <c r="I3" s="14"/>
      <c r="J3" s="14"/>
      <c r="K3" s="14"/>
      <c r="L3" s="14"/>
      <c r="M3" s="14"/>
      <c r="N3" s="14"/>
      <c r="O3" s="14"/>
      <c r="P3" s="14"/>
    </row>
    <row r="4" spans="1:22" ht="15" customHeight="1">
      <c r="A4" s="359" t="s">
        <v>112</v>
      </c>
      <c r="B4" s="359"/>
      <c r="C4" s="359"/>
      <c r="D4" s="359"/>
      <c r="E4" s="359"/>
      <c r="F4" s="359"/>
      <c r="G4" s="359"/>
      <c r="H4" s="359"/>
      <c r="I4" s="359"/>
      <c r="J4" s="359"/>
      <c r="K4" s="359"/>
      <c r="L4" s="359"/>
      <c r="M4" s="359"/>
      <c r="N4" s="359"/>
      <c r="O4" s="359"/>
      <c r="P4" s="359"/>
      <c r="Q4" s="359"/>
      <c r="R4" s="359"/>
      <c r="S4" s="359"/>
      <c r="T4" s="359"/>
      <c r="U4" s="359"/>
      <c r="V4" s="359"/>
    </row>
    <row r="5" spans="1:22" ht="15" customHeight="1">
      <c r="A5" s="359"/>
      <c r="B5" s="359"/>
      <c r="C5" s="359"/>
      <c r="D5" s="359"/>
      <c r="E5" s="359"/>
      <c r="F5" s="359"/>
      <c r="G5" s="359"/>
      <c r="H5" s="359"/>
      <c r="I5" s="359"/>
      <c r="J5" s="359"/>
      <c r="K5" s="359"/>
      <c r="L5" s="359"/>
      <c r="M5" s="359"/>
      <c r="N5" s="359"/>
      <c r="O5" s="359"/>
      <c r="P5" s="359"/>
      <c r="Q5" s="359"/>
      <c r="R5" s="359"/>
      <c r="S5" s="359"/>
      <c r="T5" s="359"/>
      <c r="U5" s="359"/>
      <c r="V5" s="359"/>
    </row>
    <row r="6" spans="1:22" ht="15" thickBot="1">
      <c r="A6" s="14"/>
      <c r="B6" s="14"/>
      <c r="C6" s="14"/>
      <c r="D6" s="14"/>
      <c r="E6" s="14"/>
      <c r="F6" s="14"/>
      <c r="G6" s="14"/>
      <c r="H6" s="14"/>
      <c r="I6" s="14"/>
      <c r="J6" s="14"/>
      <c r="K6" s="14"/>
      <c r="L6" s="14"/>
      <c r="M6" s="14"/>
      <c r="N6" s="14"/>
      <c r="O6" s="14"/>
      <c r="P6" s="14"/>
    </row>
    <row r="7" spans="1:22" ht="12.75" customHeight="1">
      <c r="A7" s="347" t="s">
        <v>6</v>
      </c>
      <c r="B7" s="356" t="s">
        <v>10</v>
      </c>
      <c r="C7" s="357"/>
      <c r="D7" s="358"/>
      <c r="E7" s="356" t="s">
        <v>32</v>
      </c>
      <c r="F7" s="357"/>
      <c r="G7" s="358"/>
      <c r="H7" s="356" t="s">
        <v>29</v>
      </c>
      <c r="I7" s="357"/>
      <c r="J7" s="358"/>
      <c r="K7" s="356" t="s">
        <v>33</v>
      </c>
      <c r="L7" s="357"/>
      <c r="M7" s="358"/>
      <c r="N7" s="356" t="s">
        <v>5</v>
      </c>
      <c r="O7" s="357"/>
      <c r="P7" s="358"/>
    </row>
    <row r="8" spans="1:22" s="40" customFormat="1" ht="26.25" customHeight="1" thickBot="1">
      <c r="A8" s="348"/>
      <c r="B8" s="114" t="s">
        <v>11</v>
      </c>
      <c r="C8" s="60" t="s">
        <v>8</v>
      </c>
      <c r="D8" s="61" t="s">
        <v>12</v>
      </c>
      <c r="E8" s="114" t="s">
        <v>11</v>
      </c>
      <c r="F8" s="60" t="s">
        <v>8</v>
      </c>
      <c r="G8" s="61" t="s">
        <v>12</v>
      </c>
      <c r="H8" s="114" t="s">
        <v>11</v>
      </c>
      <c r="I8" s="60" t="s">
        <v>8</v>
      </c>
      <c r="J8" s="61" t="s">
        <v>12</v>
      </c>
      <c r="K8" s="114" t="s">
        <v>11</v>
      </c>
      <c r="L8" s="60" t="s">
        <v>8</v>
      </c>
      <c r="M8" s="61" t="s">
        <v>12</v>
      </c>
      <c r="N8" s="201" t="s">
        <v>11</v>
      </c>
      <c r="O8" s="28" t="s">
        <v>8</v>
      </c>
      <c r="P8" s="29" t="s">
        <v>12</v>
      </c>
    </row>
    <row r="9" spans="1:22">
      <c r="A9" s="19">
        <v>2004</v>
      </c>
      <c r="B9" s="54">
        <v>549</v>
      </c>
      <c r="C9" s="80">
        <v>835</v>
      </c>
      <c r="D9" s="21">
        <f t="shared" ref="D9:D23" si="0">IF(C9=0, "NA", B9/C9)</f>
        <v>0.65748502994011981</v>
      </c>
      <c r="E9" s="54"/>
      <c r="F9" s="80"/>
      <c r="G9" s="21"/>
      <c r="H9" s="54">
        <v>1</v>
      </c>
      <c r="I9" s="80">
        <v>1</v>
      </c>
      <c r="J9" s="21">
        <f t="shared" ref="J9:J22" si="1">IF(I9=0, "NA", H9/I9)</f>
        <v>1</v>
      </c>
      <c r="K9" s="54"/>
      <c r="L9" s="80"/>
      <c r="M9" s="21"/>
      <c r="N9" s="54">
        <f>SUM(B9,E9,H9,K9)</f>
        <v>550</v>
      </c>
      <c r="O9" s="80">
        <f>SUM(C9,F9,I9,L9)</f>
        <v>836</v>
      </c>
      <c r="P9" s="21">
        <f t="shared" ref="P9:P23" si="2">IF(O9=0, "NA", N9/O9)</f>
        <v>0.65789473684210531</v>
      </c>
    </row>
    <row r="10" spans="1:22">
      <c r="A10" s="19">
        <v>2005</v>
      </c>
      <c r="B10" s="55">
        <v>537</v>
      </c>
      <c r="C10" s="79">
        <v>737</v>
      </c>
      <c r="D10" s="15">
        <f t="shared" si="0"/>
        <v>0.72862957937584805</v>
      </c>
      <c r="E10" s="55"/>
      <c r="F10" s="79"/>
      <c r="G10" s="15"/>
      <c r="H10" s="55"/>
      <c r="I10" s="79"/>
      <c r="J10" s="15"/>
      <c r="K10" s="55"/>
      <c r="L10" s="79"/>
      <c r="M10" s="15"/>
      <c r="N10" s="55">
        <f t="shared" ref="N10:N23" si="3">SUM(B10,E10,H10,K10)</f>
        <v>537</v>
      </c>
      <c r="O10" s="79">
        <f t="shared" ref="O10:O23" si="4">SUM(C10,F10,I10,L10)</f>
        <v>737</v>
      </c>
      <c r="P10" s="15">
        <f t="shared" si="2"/>
        <v>0.72862957937584805</v>
      </c>
    </row>
    <row r="11" spans="1:22">
      <c r="A11" s="19">
        <v>2006</v>
      </c>
      <c r="B11" s="55">
        <v>481</v>
      </c>
      <c r="C11" s="79">
        <v>673</v>
      </c>
      <c r="D11" s="15">
        <f t="shared" si="0"/>
        <v>0.71471025260029719</v>
      </c>
      <c r="E11" s="55"/>
      <c r="F11" s="79"/>
      <c r="G11" s="15"/>
      <c r="H11" s="55">
        <v>1</v>
      </c>
      <c r="I11" s="79">
        <v>1</v>
      </c>
      <c r="J11" s="15">
        <f t="shared" si="1"/>
        <v>1</v>
      </c>
      <c r="K11" s="55"/>
      <c r="L11" s="79"/>
      <c r="M11" s="15"/>
      <c r="N11" s="55">
        <f t="shared" si="3"/>
        <v>482</v>
      </c>
      <c r="O11" s="79">
        <f t="shared" si="4"/>
        <v>674</v>
      </c>
      <c r="P11" s="15">
        <f t="shared" si="2"/>
        <v>0.71513353115727007</v>
      </c>
    </row>
    <row r="12" spans="1:22">
      <c r="A12" s="19">
        <v>2007</v>
      </c>
      <c r="B12" s="55">
        <v>390</v>
      </c>
      <c r="C12" s="79">
        <v>516</v>
      </c>
      <c r="D12" s="15">
        <f t="shared" si="0"/>
        <v>0.7558139534883721</v>
      </c>
      <c r="E12" s="55"/>
      <c r="F12" s="79"/>
      <c r="G12" s="15"/>
      <c r="H12" s="55">
        <v>1</v>
      </c>
      <c r="I12" s="79">
        <v>3</v>
      </c>
      <c r="J12" s="15">
        <f t="shared" si="1"/>
        <v>0.33333333333333331</v>
      </c>
      <c r="K12" s="55">
        <v>17</v>
      </c>
      <c r="L12" s="79">
        <v>25</v>
      </c>
      <c r="M12" s="15">
        <f t="shared" ref="M12:M23" si="5">IF(L12=0, "NA", K12/L12)</f>
        <v>0.68</v>
      </c>
      <c r="N12" s="55">
        <f t="shared" si="3"/>
        <v>408</v>
      </c>
      <c r="O12" s="79">
        <f t="shared" si="4"/>
        <v>544</v>
      </c>
      <c r="P12" s="15">
        <f t="shared" si="2"/>
        <v>0.75</v>
      </c>
    </row>
    <row r="13" spans="1:22">
      <c r="A13" s="19">
        <v>2008</v>
      </c>
      <c r="B13" s="55">
        <v>310</v>
      </c>
      <c r="C13" s="79">
        <v>406</v>
      </c>
      <c r="D13" s="15">
        <f t="shared" si="0"/>
        <v>0.76354679802955661</v>
      </c>
      <c r="E13" s="55">
        <v>29</v>
      </c>
      <c r="F13" s="79">
        <v>44</v>
      </c>
      <c r="G13" s="15">
        <f t="shared" ref="G13:G21" si="6">IF(F13=0, "NA", E13/F13)</f>
        <v>0.65909090909090906</v>
      </c>
      <c r="H13" s="55">
        <v>1</v>
      </c>
      <c r="I13" s="79">
        <v>1</v>
      </c>
      <c r="J13" s="15">
        <f t="shared" si="1"/>
        <v>1</v>
      </c>
      <c r="K13" s="55">
        <v>10</v>
      </c>
      <c r="L13" s="79">
        <v>16</v>
      </c>
      <c r="M13" s="15">
        <f t="shared" si="5"/>
        <v>0.625</v>
      </c>
      <c r="N13" s="55">
        <f t="shared" si="3"/>
        <v>350</v>
      </c>
      <c r="O13" s="79">
        <f t="shared" si="4"/>
        <v>467</v>
      </c>
      <c r="P13" s="15">
        <f t="shared" si="2"/>
        <v>0.74946466809421841</v>
      </c>
    </row>
    <row r="14" spans="1:22">
      <c r="A14" s="19">
        <v>2009</v>
      </c>
      <c r="B14" s="55">
        <v>210</v>
      </c>
      <c r="C14" s="79">
        <v>278</v>
      </c>
      <c r="D14" s="15">
        <f t="shared" si="0"/>
        <v>0.75539568345323738</v>
      </c>
      <c r="E14" s="55">
        <v>24</v>
      </c>
      <c r="F14" s="79">
        <v>24</v>
      </c>
      <c r="G14" s="15">
        <f t="shared" si="6"/>
        <v>1</v>
      </c>
      <c r="H14" s="55"/>
      <c r="I14" s="79"/>
      <c r="J14" s="15"/>
      <c r="K14" s="55">
        <v>4</v>
      </c>
      <c r="L14" s="79">
        <v>4</v>
      </c>
      <c r="M14" s="15">
        <f t="shared" si="5"/>
        <v>1</v>
      </c>
      <c r="N14" s="55">
        <f t="shared" si="3"/>
        <v>238</v>
      </c>
      <c r="O14" s="79">
        <f t="shared" si="4"/>
        <v>306</v>
      </c>
      <c r="P14" s="15">
        <f t="shared" si="2"/>
        <v>0.77777777777777779</v>
      </c>
    </row>
    <row r="15" spans="1:22">
      <c r="A15" s="19">
        <v>2010</v>
      </c>
      <c r="B15" s="55">
        <v>153</v>
      </c>
      <c r="C15" s="79">
        <v>206</v>
      </c>
      <c r="D15" s="15">
        <f t="shared" si="0"/>
        <v>0.74271844660194175</v>
      </c>
      <c r="E15" s="55">
        <v>8</v>
      </c>
      <c r="F15" s="79">
        <v>11</v>
      </c>
      <c r="G15" s="15">
        <f t="shared" si="6"/>
        <v>0.72727272727272729</v>
      </c>
      <c r="H15" s="55"/>
      <c r="I15" s="79"/>
      <c r="J15" s="15"/>
      <c r="K15" s="55">
        <v>3</v>
      </c>
      <c r="L15" s="79">
        <v>3</v>
      </c>
      <c r="M15" s="15">
        <f t="shared" si="5"/>
        <v>1</v>
      </c>
      <c r="N15" s="55">
        <f t="shared" si="3"/>
        <v>164</v>
      </c>
      <c r="O15" s="79">
        <f t="shared" si="4"/>
        <v>220</v>
      </c>
      <c r="P15" s="15">
        <f t="shared" si="2"/>
        <v>0.74545454545454548</v>
      </c>
    </row>
    <row r="16" spans="1:22">
      <c r="A16" s="19">
        <v>2011</v>
      </c>
      <c r="B16" s="55">
        <v>132</v>
      </c>
      <c r="C16" s="79">
        <v>160</v>
      </c>
      <c r="D16" s="15">
        <f t="shared" si="0"/>
        <v>0.82499999999999996</v>
      </c>
      <c r="E16" s="55">
        <v>17</v>
      </c>
      <c r="F16" s="79">
        <v>22</v>
      </c>
      <c r="G16" s="15">
        <f t="shared" si="6"/>
        <v>0.77272727272727271</v>
      </c>
      <c r="H16" s="55"/>
      <c r="I16" s="79"/>
      <c r="J16" s="15"/>
      <c r="K16" s="55">
        <v>9</v>
      </c>
      <c r="L16" s="79">
        <v>10</v>
      </c>
      <c r="M16" s="15">
        <f t="shared" si="5"/>
        <v>0.9</v>
      </c>
      <c r="N16" s="55">
        <f t="shared" si="3"/>
        <v>158</v>
      </c>
      <c r="O16" s="79">
        <f t="shared" si="4"/>
        <v>192</v>
      </c>
      <c r="P16" s="15">
        <f t="shared" si="2"/>
        <v>0.82291666666666663</v>
      </c>
    </row>
    <row r="17" spans="1:44">
      <c r="A17" s="19">
        <v>2012</v>
      </c>
      <c r="B17" s="55">
        <v>123</v>
      </c>
      <c r="C17" s="79">
        <v>143</v>
      </c>
      <c r="D17" s="15">
        <f t="shared" si="0"/>
        <v>0.8601398601398601</v>
      </c>
      <c r="E17" s="55">
        <v>10</v>
      </c>
      <c r="F17" s="79">
        <v>13</v>
      </c>
      <c r="G17" s="15">
        <f t="shared" si="6"/>
        <v>0.76923076923076927</v>
      </c>
      <c r="H17" s="55"/>
      <c r="I17" s="79"/>
      <c r="J17" s="15"/>
      <c r="K17" s="55">
        <v>20</v>
      </c>
      <c r="L17" s="79">
        <v>27</v>
      </c>
      <c r="M17" s="15">
        <f t="shared" si="5"/>
        <v>0.7407407407407407</v>
      </c>
      <c r="N17" s="55">
        <f t="shared" si="3"/>
        <v>153</v>
      </c>
      <c r="O17" s="79">
        <f t="shared" si="4"/>
        <v>183</v>
      </c>
      <c r="P17" s="15">
        <f t="shared" si="2"/>
        <v>0.83606557377049184</v>
      </c>
    </row>
    <row r="18" spans="1:44">
      <c r="A18" s="19">
        <v>2013</v>
      </c>
      <c r="B18" s="55">
        <v>82</v>
      </c>
      <c r="C18" s="79">
        <v>102</v>
      </c>
      <c r="D18" s="15">
        <f t="shared" si="0"/>
        <v>0.80392156862745101</v>
      </c>
      <c r="E18" s="55">
        <v>9</v>
      </c>
      <c r="F18" s="79">
        <v>9</v>
      </c>
      <c r="G18" s="15">
        <f t="shared" si="6"/>
        <v>1</v>
      </c>
      <c r="H18" s="55">
        <v>1</v>
      </c>
      <c r="I18" s="79">
        <v>1</v>
      </c>
      <c r="J18" s="15">
        <f t="shared" si="1"/>
        <v>1</v>
      </c>
      <c r="K18" s="55">
        <v>7</v>
      </c>
      <c r="L18" s="79">
        <v>8</v>
      </c>
      <c r="M18" s="15">
        <f t="shared" si="5"/>
        <v>0.875</v>
      </c>
      <c r="N18" s="55">
        <f t="shared" si="3"/>
        <v>99</v>
      </c>
      <c r="O18" s="79">
        <f t="shared" si="4"/>
        <v>120</v>
      </c>
      <c r="P18" s="15">
        <f t="shared" si="2"/>
        <v>0.82499999999999996</v>
      </c>
    </row>
    <row r="19" spans="1:44">
      <c r="A19" s="19">
        <v>2014</v>
      </c>
      <c r="B19" s="55">
        <v>53</v>
      </c>
      <c r="C19" s="79">
        <v>63</v>
      </c>
      <c r="D19" s="15">
        <f t="shared" si="0"/>
        <v>0.84126984126984128</v>
      </c>
      <c r="E19" s="55">
        <v>7</v>
      </c>
      <c r="F19" s="79">
        <v>8</v>
      </c>
      <c r="G19" s="15">
        <f t="shared" si="6"/>
        <v>0.875</v>
      </c>
      <c r="H19" s="55">
        <v>1</v>
      </c>
      <c r="I19" s="79">
        <v>1</v>
      </c>
      <c r="J19" s="15">
        <f t="shared" si="1"/>
        <v>1</v>
      </c>
      <c r="K19" s="55">
        <v>5</v>
      </c>
      <c r="L19" s="79">
        <v>5</v>
      </c>
      <c r="M19" s="15">
        <f t="shared" si="5"/>
        <v>1</v>
      </c>
      <c r="N19" s="55">
        <f t="shared" si="3"/>
        <v>66</v>
      </c>
      <c r="O19" s="79">
        <f t="shared" si="4"/>
        <v>77</v>
      </c>
      <c r="P19" s="15">
        <f t="shared" si="2"/>
        <v>0.8571428571428571</v>
      </c>
    </row>
    <row r="20" spans="1:44">
      <c r="A20" s="19">
        <v>2015</v>
      </c>
      <c r="B20" s="55">
        <v>40</v>
      </c>
      <c r="C20" s="79">
        <v>54</v>
      </c>
      <c r="D20" s="15">
        <f t="shared" si="0"/>
        <v>0.7407407407407407</v>
      </c>
      <c r="E20" s="55">
        <v>5</v>
      </c>
      <c r="F20" s="79">
        <v>5</v>
      </c>
      <c r="G20" s="15">
        <f t="shared" si="6"/>
        <v>1</v>
      </c>
      <c r="H20" s="55">
        <v>2</v>
      </c>
      <c r="I20" s="79">
        <v>4</v>
      </c>
      <c r="J20" s="15">
        <f t="shared" si="1"/>
        <v>0.5</v>
      </c>
      <c r="K20" s="55">
        <v>6</v>
      </c>
      <c r="L20" s="79">
        <v>8</v>
      </c>
      <c r="M20" s="15">
        <f t="shared" si="5"/>
        <v>0.75</v>
      </c>
      <c r="N20" s="55">
        <f t="shared" si="3"/>
        <v>53</v>
      </c>
      <c r="O20" s="79">
        <f t="shared" si="4"/>
        <v>71</v>
      </c>
      <c r="P20" s="15">
        <f t="shared" si="2"/>
        <v>0.74647887323943662</v>
      </c>
    </row>
    <row r="21" spans="1:44">
      <c r="A21" s="19">
        <v>2016</v>
      </c>
      <c r="B21" s="55">
        <v>24</v>
      </c>
      <c r="C21" s="79">
        <v>29</v>
      </c>
      <c r="D21" s="15">
        <f t="shared" si="0"/>
        <v>0.82758620689655171</v>
      </c>
      <c r="E21" s="55">
        <v>3</v>
      </c>
      <c r="F21" s="79">
        <v>3</v>
      </c>
      <c r="G21" s="15">
        <f t="shared" si="6"/>
        <v>1</v>
      </c>
      <c r="H21" s="55">
        <v>2</v>
      </c>
      <c r="I21" s="79">
        <v>2</v>
      </c>
      <c r="J21" s="15">
        <f t="shared" si="1"/>
        <v>1</v>
      </c>
      <c r="K21" s="55">
        <v>2</v>
      </c>
      <c r="L21" s="79">
        <v>2</v>
      </c>
      <c r="M21" s="15">
        <f t="shared" si="5"/>
        <v>1</v>
      </c>
      <c r="N21" s="55">
        <f t="shared" si="3"/>
        <v>31</v>
      </c>
      <c r="O21" s="79">
        <f t="shared" si="4"/>
        <v>36</v>
      </c>
      <c r="P21" s="15">
        <f t="shared" si="2"/>
        <v>0.86111111111111116</v>
      </c>
    </row>
    <row r="22" spans="1:44">
      <c r="A22" s="19">
        <v>2017</v>
      </c>
      <c r="B22" s="55">
        <v>6</v>
      </c>
      <c r="C22" s="79">
        <v>8</v>
      </c>
      <c r="D22" s="15">
        <f t="shared" si="0"/>
        <v>0.75</v>
      </c>
      <c r="E22" s="55"/>
      <c r="F22" s="79"/>
      <c r="G22" s="15"/>
      <c r="H22" s="55">
        <v>1</v>
      </c>
      <c r="I22" s="79">
        <v>2</v>
      </c>
      <c r="J22" s="15">
        <f t="shared" si="1"/>
        <v>0.5</v>
      </c>
      <c r="K22" s="55">
        <v>2</v>
      </c>
      <c r="L22" s="79">
        <v>6</v>
      </c>
      <c r="M22" s="15">
        <f t="shared" si="5"/>
        <v>0.33333333333333331</v>
      </c>
      <c r="N22" s="55">
        <f t="shared" si="3"/>
        <v>9</v>
      </c>
      <c r="O22" s="79">
        <f t="shared" si="4"/>
        <v>16</v>
      </c>
      <c r="P22" s="15">
        <f t="shared" si="2"/>
        <v>0.5625</v>
      </c>
    </row>
    <row r="23" spans="1:44">
      <c r="A23" s="19">
        <v>2018</v>
      </c>
      <c r="B23" s="55">
        <v>2</v>
      </c>
      <c r="C23" s="79">
        <v>2</v>
      </c>
      <c r="D23" s="15">
        <f t="shared" si="0"/>
        <v>1</v>
      </c>
      <c r="E23" s="55"/>
      <c r="F23" s="79"/>
      <c r="G23" s="15"/>
      <c r="H23" s="55"/>
      <c r="I23" s="79"/>
      <c r="J23" s="15"/>
      <c r="K23" s="55">
        <v>1</v>
      </c>
      <c r="L23" s="79">
        <v>1</v>
      </c>
      <c r="M23" s="15">
        <f t="shared" si="5"/>
        <v>1</v>
      </c>
      <c r="N23" s="55">
        <f t="shared" si="3"/>
        <v>3</v>
      </c>
      <c r="O23" s="79">
        <f t="shared" si="4"/>
        <v>3</v>
      </c>
      <c r="P23" s="15">
        <f t="shared" si="2"/>
        <v>1</v>
      </c>
    </row>
    <row r="24" spans="1:44" ht="13.5" thickBot="1">
      <c r="A24" s="19">
        <v>2019</v>
      </c>
      <c r="B24" s="70"/>
      <c r="C24" s="81"/>
      <c r="D24" s="22"/>
      <c r="E24" s="70"/>
      <c r="F24" s="81"/>
      <c r="G24" s="22"/>
      <c r="H24" s="70"/>
      <c r="I24" s="81"/>
      <c r="J24" s="22"/>
      <c r="K24" s="70"/>
      <c r="L24" s="81"/>
      <c r="M24" s="22"/>
      <c r="N24" s="70"/>
      <c r="O24" s="81"/>
      <c r="P24" s="22"/>
    </row>
    <row r="25" spans="1:44" ht="13.5" thickBot="1">
      <c r="A25" s="98" t="s">
        <v>5</v>
      </c>
      <c r="B25" s="32">
        <f>SUM(B9:B24)</f>
        <v>3092</v>
      </c>
      <c r="C25" s="34">
        <f>SUM(C9:C24)</f>
        <v>4212</v>
      </c>
      <c r="D25" s="23">
        <f>B25/C25</f>
        <v>0.73409306742640079</v>
      </c>
      <c r="E25" s="32">
        <f>SUM(E9:E24)</f>
        <v>112</v>
      </c>
      <c r="F25" s="34">
        <f>SUM(F9:F24)</f>
        <v>139</v>
      </c>
      <c r="G25" s="23">
        <f>E25/F25</f>
        <v>0.80575539568345322</v>
      </c>
      <c r="H25" s="32">
        <f>SUM(H9:H24)</f>
        <v>11</v>
      </c>
      <c r="I25" s="34">
        <f>SUM(I9:I24)</f>
        <v>16</v>
      </c>
      <c r="J25" s="23">
        <f>H25/I25</f>
        <v>0.6875</v>
      </c>
      <c r="K25" s="32">
        <f>SUM(K9:K24)</f>
        <v>86</v>
      </c>
      <c r="L25" s="34">
        <f>SUM(L9:L24)</f>
        <v>115</v>
      </c>
      <c r="M25" s="23">
        <f>K25/L25</f>
        <v>0.74782608695652175</v>
      </c>
      <c r="N25" s="262">
        <f>SUM(N9:N24)</f>
        <v>3301</v>
      </c>
      <c r="O25" s="263">
        <f>SUM(O9:O24)</f>
        <v>4482</v>
      </c>
      <c r="P25" s="264">
        <f>N25/O25</f>
        <v>0.7365015618027666</v>
      </c>
      <c r="R25" s="96"/>
      <c r="S25" s="96"/>
      <c r="T25" s="96"/>
    </row>
    <row r="26" spans="1:44">
      <c r="A26" s="203"/>
      <c r="B26" s="149"/>
      <c r="C26" s="149"/>
      <c r="D26" s="204"/>
      <c r="E26" s="149"/>
      <c r="F26" s="149"/>
      <c r="G26" s="204"/>
      <c r="H26" s="149"/>
      <c r="I26" s="149"/>
      <c r="J26" s="204"/>
      <c r="K26" s="149"/>
      <c r="L26" s="149"/>
      <c r="M26" s="204"/>
      <c r="N26" s="149"/>
      <c r="O26" s="149"/>
      <c r="P26" s="204"/>
    </row>
    <row r="27" spans="1:44">
      <c r="A27" s="39"/>
    </row>
    <row r="28" spans="1:44" ht="12.75" customHeight="1">
      <c r="Q28" s="63"/>
    </row>
    <row r="29" spans="1:44">
      <c r="P29" s="113"/>
      <c r="Q29" s="158"/>
    </row>
    <row r="30" spans="1:44">
      <c r="P30" s="138"/>
      <c r="Q30" s="157"/>
      <c r="R30" s="157"/>
      <c r="S30" s="370"/>
      <c r="T30" s="360"/>
      <c r="U30" s="360"/>
      <c r="V30" s="360"/>
      <c r="W30" s="360"/>
      <c r="X30" s="360"/>
      <c r="Y30" s="360"/>
      <c r="Z30" s="360"/>
      <c r="AA30" s="360"/>
      <c r="AB30" s="360"/>
      <c r="AC30" s="360"/>
      <c r="AD30" s="360"/>
      <c r="AE30" s="360"/>
      <c r="AF30" s="360"/>
      <c r="AG30" s="360"/>
      <c r="AH30" s="360"/>
      <c r="AI30" s="360"/>
      <c r="AJ30" s="360"/>
      <c r="AK30" s="360"/>
      <c r="AL30" s="360"/>
      <c r="AM30" s="360"/>
      <c r="AN30" s="360"/>
      <c r="AO30" s="63"/>
      <c r="AP30" s="63"/>
      <c r="AQ30" s="63"/>
      <c r="AR30" s="63"/>
    </row>
    <row r="31" spans="1:44">
      <c r="P31" s="139"/>
      <c r="Q31" s="157"/>
      <c r="R31" s="157"/>
      <c r="S31" s="370"/>
      <c r="T31" s="205"/>
      <c r="U31" s="205"/>
      <c r="V31" s="205"/>
      <c r="W31" s="205"/>
      <c r="X31" s="205"/>
      <c r="Y31" s="205"/>
      <c r="Z31" s="205"/>
      <c r="AA31" s="205"/>
      <c r="AB31" s="205"/>
      <c r="AC31" s="205"/>
      <c r="AD31" s="205"/>
      <c r="AE31" s="205"/>
      <c r="AF31" s="205"/>
      <c r="AG31" s="205"/>
      <c r="AH31" s="205"/>
      <c r="AI31" s="205"/>
      <c r="AJ31" s="205"/>
      <c r="AK31" s="205"/>
      <c r="AL31" s="205"/>
      <c r="AM31" s="205"/>
      <c r="AN31" s="205"/>
      <c r="AO31" s="63"/>
      <c r="AP31" s="63"/>
      <c r="AQ31" s="63"/>
      <c r="AR31" s="63"/>
    </row>
    <row r="32" spans="1:44">
      <c r="P32" s="139"/>
      <c r="Q32" s="157"/>
      <c r="R32" s="157"/>
      <c r="S32" s="207"/>
      <c r="T32" s="208"/>
      <c r="U32" s="208"/>
      <c r="V32" s="77"/>
      <c r="W32" s="208"/>
      <c r="X32" s="208"/>
      <c r="Y32" s="77"/>
      <c r="Z32" s="208"/>
      <c r="AA32" s="208"/>
      <c r="AB32" s="77"/>
      <c r="AC32" s="208"/>
      <c r="AD32" s="208"/>
      <c r="AE32" s="77"/>
      <c r="AF32" s="208"/>
      <c r="AG32" s="208"/>
      <c r="AH32" s="77"/>
      <c r="AI32" s="208"/>
      <c r="AJ32" s="208"/>
      <c r="AK32" s="77"/>
      <c r="AL32" s="208"/>
      <c r="AM32" s="208"/>
      <c r="AN32" s="77"/>
      <c r="AO32" s="63"/>
      <c r="AP32" s="63"/>
      <c r="AQ32" s="63"/>
      <c r="AR32" s="63"/>
    </row>
    <row r="33" spans="16:44">
      <c r="P33" s="139"/>
      <c r="Q33" s="157"/>
      <c r="R33" s="157"/>
      <c r="S33" s="207"/>
      <c r="T33" s="208"/>
      <c r="U33" s="208"/>
      <c r="V33" s="77"/>
      <c r="W33" s="208"/>
      <c r="X33" s="208"/>
      <c r="Y33" s="77"/>
      <c r="Z33" s="208"/>
      <c r="AA33" s="208"/>
      <c r="AB33" s="77"/>
      <c r="AC33" s="208"/>
      <c r="AD33" s="208"/>
      <c r="AE33" s="77"/>
      <c r="AF33" s="208"/>
      <c r="AG33" s="208"/>
      <c r="AH33" s="77"/>
      <c r="AI33" s="208"/>
      <c r="AJ33" s="208"/>
      <c r="AK33" s="77"/>
      <c r="AL33" s="208"/>
      <c r="AM33" s="208"/>
      <c r="AN33" s="77"/>
      <c r="AO33" s="63"/>
      <c r="AP33" s="63"/>
      <c r="AQ33" s="63"/>
      <c r="AR33" s="63"/>
    </row>
    <row r="34" spans="16:44">
      <c r="P34" s="139"/>
      <c r="Q34" s="157"/>
      <c r="R34" s="157"/>
      <c r="S34" s="207"/>
      <c r="T34" s="208"/>
      <c r="U34" s="208"/>
      <c r="V34" s="77"/>
      <c r="W34" s="208"/>
      <c r="X34" s="208"/>
      <c r="Y34" s="77"/>
      <c r="Z34" s="208"/>
      <c r="AA34" s="208"/>
      <c r="AB34" s="77"/>
      <c r="AC34" s="208"/>
      <c r="AD34" s="208"/>
      <c r="AE34" s="77"/>
      <c r="AF34" s="208"/>
      <c r="AG34" s="208"/>
      <c r="AH34" s="77"/>
      <c r="AI34" s="208"/>
      <c r="AJ34" s="208"/>
      <c r="AK34" s="77"/>
      <c r="AL34" s="208"/>
      <c r="AM34" s="208"/>
      <c r="AN34" s="77"/>
      <c r="AO34" s="63"/>
      <c r="AP34" s="63"/>
      <c r="AQ34" s="63"/>
      <c r="AR34" s="63"/>
    </row>
    <row r="35" spans="16:44">
      <c r="P35" s="139"/>
      <c r="Q35" s="157"/>
      <c r="R35" s="157"/>
      <c r="S35" s="207"/>
      <c r="T35" s="208"/>
      <c r="U35" s="208"/>
      <c r="V35" s="77"/>
      <c r="W35" s="208"/>
      <c r="X35" s="208"/>
      <c r="Y35" s="77"/>
      <c r="Z35" s="208"/>
      <c r="AA35" s="208"/>
      <c r="AB35" s="77"/>
      <c r="AC35" s="208"/>
      <c r="AD35" s="208"/>
      <c r="AE35" s="77"/>
      <c r="AF35" s="208"/>
      <c r="AG35" s="208"/>
      <c r="AH35" s="77"/>
      <c r="AI35" s="208"/>
      <c r="AJ35" s="208"/>
      <c r="AK35" s="77"/>
      <c r="AL35" s="208"/>
      <c r="AM35" s="208"/>
      <c r="AN35" s="77"/>
      <c r="AO35" s="63"/>
      <c r="AP35" s="63"/>
      <c r="AQ35" s="63"/>
      <c r="AR35" s="63"/>
    </row>
    <row r="36" spans="16:44">
      <c r="P36" s="139"/>
      <c r="Q36" s="157"/>
      <c r="R36" s="157"/>
      <c r="S36" s="207"/>
      <c r="T36" s="208"/>
      <c r="U36" s="208"/>
      <c r="V36" s="77"/>
      <c r="W36" s="208"/>
      <c r="X36" s="208"/>
      <c r="Y36" s="77"/>
      <c r="Z36" s="208"/>
      <c r="AA36" s="208"/>
      <c r="AB36" s="77"/>
      <c r="AC36" s="208"/>
      <c r="AD36" s="208"/>
      <c r="AE36" s="77"/>
      <c r="AF36" s="208"/>
      <c r="AG36" s="208"/>
      <c r="AH36" s="77"/>
      <c r="AI36" s="208"/>
      <c r="AJ36" s="208"/>
      <c r="AK36" s="77"/>
      <c r="AL36" s="208"/>
      <c r="AM36" s="208"/>
      <c r="AN36" s="77"/>
      <c r="AO36" s="63"/>
      <c r="AP36" s="63"/>
      <c r="AQ36" s="63"/>
      <c r="AR36" s="63"/>
    </row>
    <row r="37" spans="16:44">
      <c r="P37" s="139"/>
      <c r="Q37" s="157"/>
      <c r="R37" s="157"/>
      <c r="S37" s="207"/>
      <c r="T37" s="208"/>
      <c r="U37" s="208"/>
      <c r="V37" s="77"/>
      <c r="W37" s="208"/>
      <c r="X37" s="208"/>
      <c r="Y37" s="77"/>
      <c r="Z37" s="208"/>
      <c r="AA37" s="208"/>
      <c r="AB37" s="77"/>
      <c r="AC37" s="208"/>
      <c r="AD37" s="208"/>
      <c r="AE37" s="77"/>
      <c r="AF37" s="208"/>
      <c r="AG37" s="208"/>
      <c r="AH37" s="77"/>
      <c r="AI37" s="208"/>
      <c r="AJ37" s="208"/>
      <c r="AK37" s="77"/>
      <c r="AL37" s="208"/>
      <c r="AM37" s="208"/>
      <c r="AN37" s="77"/>
      <c r="AO37" s="63"/>
      <c r="AP37" s="63"/>
      <c r="AQ37" s="63"/>
      <c r="AR37" s="63"/>
    </row>
    <row r="38" spans="16:44">
      <c r="P38" s="139"/>
      <c r="Q38" s="157"/>
      <c r="R38" s="157"/>
      <c r="S38" s="207"/>
      <c r="T38" s="208"/>
      <c r="U38" s="208"/>
      <c r="V38" s="77"/>
      <c r="W38" s="208"/>
      <c r="X38" s="208"/>
      <c r="Y38" s="77"/>
      <c r="Z38" s="208"/>
      <c r="AA38" s="208"/>
      <c r="AB38" s="77"/>
      <c r="AC38" s="208"/>
      <c r="AD38" s="208"/>
      <c r="AE38" s="77"/>
      <c r="AF38" s="208"/>
      <c r="AG38" s="208"/>
      <c r="AH38" s="77"/>
      <c r="AI38" s="208"/>
      <c r="AJ38" s="208"/>
      <c r="AK38" s="77"/>
      <c r="AL38" s="208"/>
      <c r="AM38" s="208"/>
      <c r="AN38" s="77"/>
      <c r="AO38" s="63"/>
      <c r="AP38" s="63"/>
      <c r="AQ38" s="63"/>
      <c r="AR38" s="63"/>
    </row>
    <row r="39" spans="16:44">
      <c r="P39" s="139"/>
      <c r="Q39" s="157"/>
      <c r="R39" s="157"/>
      <c r="S39" s="207"/>
      <c r="T39" s="208"/>
      <c r="U39" s="206" t="s">
        <v>22</v>
      </c>
      <c r="V39" s="77"/>
      <c r="W39" s="208"/>
      <c r="X39" s="208"/>
      <c r="Y39" s="77"/>
      <c r="Z39" s="208"/>
      <c r="AA39" s="208"/>
      <c r="AB39" s="77"/>
      <c r="AC39" s="208"/>
      <c r="AD39" s="208"/>
      <c r="AE39" s="77"/>
      <c r="AF39" s="208"/>
      <c r="AG39" s="208"/>
      <c r="AH39" s="77"/>
      <c r="AI39" s="208"/>
      <c r="AJ39" s="208"/>
      <c r="AK39" s="77"/>
      <c r="AL39" s="208"/>
      <c r="AM39" s="208"/>
      <c r="AN39" s="77"/>
      <c r="AO39" s="63"/>
      <c r="AP39" s="63"/>
      <c r="AQ39" s="63"/>
      <c r="AR39" s="63"/>
    </row>
    <row r="40" spans="16:44">
      <c r="P40" s="139"/>
      <c r="Q40" s="157"/>
      <c r="R40" s="157"/>
      <c r="S40" s="207"/>
      <c r="T40" s="208"/>
      <c r="U40" s="208"/>
      <c r="V40" s="77"/>
      <c r="W40" s="208"/>
      <c r="X40" s="208"/>
      <c r="Y40" s="77"/>
      <c r="Z40" s="208"/>
      <c r="AA40" s="208"/>
      <c r="AB40" s="77"/>
      <c r="AC40" s="208"/>
      <c r="AD40" s="208"/>
      <c r="AE40" s="77"/>
      <c r="AF40" s="208"/>
      <c r="AG40" s="208"/>
      <c r="AH40" s="77"/>
      <c r="AI40" s="208"/>
      <c r="AJ40" s="208"/>
      <c r="AK40" s="77"/>
      <c r="AL40" s="208"/>
      <c r="AM40" s="208"/>
      <c r="AN40" s="77"/>
      <c r="AO40" s="63"/>
      <c r="AP40" s="63"/>
      <c r="AQ40" s="63"/>
      <c r="AR40" s="63"/>
    </row>
    <row r="41" spans="16:44">
      <c r="P41" s="139"/>
      <c r="Q41" s="157"/>
      <c r="R41" s="157"/>
      <c r="S41" s="207"/>
      <c r="T41" s="208"/>
      <c r="U41" s="208"/>
      <c r="V41" s="77"/>
      <c r="W41" s="208"/>
      <c r="X41" s="208"/>
      <c r="Y41" s="77"/>
      <c r="Z41" s="208"/>
      <c r="AA41" s="208"/>
      <c r="AB41" s="77"/>
      <c r="AC41" s="208"/>
      <c r="AD41" s="208"/>
      <c r="AE41" s="77"/>
      <c r="AF41" s="208"/>
      <c r="AG41" s="208"/>
      <c r="AH41" s="77"/>
      <c r="AI41" s="208"/>
      <c r="AJ41" s="208"/>
      <c r="AK41" s="77"/>
      <c r="AL41" s="208"/>
      <c r="AM41" s="208"/>
      <c r="AN41" s="77"/>
      <c r="AO41" s="63"/>
      <c r="AP41" s="63"/>
      <c r="AQ41" s="63"/>
      <c r="AR41" s="63"/>
    </row>
    <row r="42" spans="16:44">
      <c r="P42" s="139"/>
      <c r="Q42" s="157"/>
      <c r="R42" s="157"/>
      <c r="S42" s="207"/>
      <c r="T42" s="208"/>
      <c r="U42" s="208"/>
      <c r="V42" s="77"/>
      <c r="W42" s="208"/>
      <c r="X42" s="208"/>
      <c r="Y42" s="77"/>
      <c r="Z42" s="208"/>
      <c r="AA42" s="208"/>
      <c r="AB42" s="77"/>
      <c r="AC42" s="208"/>
      <c r="AD42" s="208"/>
      <c r="AE42" s="77"/>
      <c r="AF42" s="208"/>
      <c r="AG42" s="208"/>
      <c r="AH42" s="77"/>
      <c r="AI42" s="208"/>
      <c r="AJ42" s="208"/>
      <c r="AK42" s="77"/>
      <c r="AL42" s="208"/>
      <c r="AM42" s="208"/>
      <c r="AN42" s="77"/>
      <c r="AO42" s="63"/>
      <c r="AP42" s="63"/>
      <c r="AQ42" s="63"/>
      <c r="AR42" s="63"/>
    </row>
    <row r="43" spans="16:44">
      <c r="P43" s="139"/>
      <c r="Q43" s="157"/>
      <c r="R43" s="157"/>
      <c r="S43" s="207"/>
      <c r="T43" s="208"/>
      <c r="U43" s="208"/>
      <c r="V43" s="77"/>
      <c r="W43" s="208"/>
      <c r="X43" s="208"/>
      <c r="Y43" s="77"/>
      <c r="Z43" s="208"/>
      <c r="AA43" s="208"/>
      <c r="AB43" s="77"/>
      <c r="AC43" s="208"/>
      <c r="AD43" s="208"/>
      <c r="AE43" s="77"/>
      <c r="AF43" s="208"/>
      <c r="AG43" s="208"/>
      <c r="AH43" s="77"/>
      <c r="AI43" s="208"/>
      <c r="AJ43" s="208"/>
      <c r="AK43" s="77"/>
      <c r="AL43" s="208"/>
      <c r="AM43" s="208"/>
      <c r="AN43" s="77"/>
      <c r="AO43" s="63"/>
      <c r="AP43" s="63"/>
      <c r="AQ43" s="63"/>
      <c r="AR43" s="63"/>
    </row>
    <row r="44" spans="16:44">
      <c r="P44" s="139"/>
      <c r="Q44" s="157"/>
      <c r="R44" s="157"/>
      <c r="S44" s="207"/>
      <c r="T44" s="208"/>
      <c r="U44" s="208"/>
      <c r="V44" s="77"/>
      <c r="W44" s="208"/>
      <c r="X44" s="208"/>
      <c r="Y44" s="77"/>
      <c r="Z44" s="208"/>
      <c r="AA44" s="208"/>
      <c r="AB44" s="77"/>
      <c r="AC44" s="208"/>
      <c r="AD44" s="208"/>
      <c r="AE44" s="77"/>
      <c r="AF44" s="208"/>
      <c r="AG44" s="208"/>
      <c r="AH44" s="77"/>
      <c r="AI44" s="208"/>
      <c r="AJ44" s="208"/>
      <c r="AK44" s="77"/>
      <c r="AL44" s="208"/>
      <c r="AM44" s="208"/>
      <c r="AN44" s="77"/>
      <c r="AO44" s="63"/>
      <c r="AP44" s="63"/>
      <c r="AQ44" s="63"/>
      <c r="AR44" s="63"/>
    </row>
    <row r="45" spans="16:44">
      <c r="P45" s="139"/>
      <c r="Q45" s="157"/>
      <c r="R45" s="157"/>
      <c r="S45" s="207"/>
      <c r="T45" s="208"/>
      <c r="U45" s="208"/>
      <c r="V45" s="77"/>
      <c r="W45" s="208"/>
      <c r="X45" s="208"/>
      <c r="Y45" s="77"/>
      <c r="Z45" s="208"/>
      <c r="AA45" s="208"/>
      <c r="AB45" s="77"/>
      <c r="AC45" s="208"/>
      <c r="AD45" s="208"/>
      <c r="AE45" s="77"/>
      <c r="AF45" s="208"/>
      <c r="AG45" s="208"/>
      <c r="AH45" s="77"/>
      <c r="AI45" s="208"/>
      <c r="AJ45" s="208"/>
      <c r="AK45" s="77"/>
      <c r="AL45" s="208"/>
      <c r="AM45" s="208"/>
      <c r="AN45" s="77"/>
      <c r="AO45" s="63"/>
      <c r="AP45" s="63"/>
      <c r="AQ45" s="63"/>
      <c r="AR45" s="63"/>
    </row>
    <row r="46" spans="16:44">
      <c r="P46" s="139"/>
      <c r="Q46" s="140"/>
      <c r="R46" s="140"/>
      <c r="S46" s="207"/>
      <c r="T46" s="208"/>
      <c r="U46" s="208"/>
      <c r="V46" s="77"/>
      <c r="W46" s="208"/>
      <c r="X46" s="208"/>
      <c r="Y46" s="77"/>
      <c r="Z46" s="208"/>
      <c r="AA46" s="208"/>
      <c r="AB46" s="77"/>
      <c r="AC46" s="208"/>
      <c r="AD46" s="208"/>
      <c r="AE46" s="77"/>
      <c r="AF46" s="208"/>
      <c r="AG46" s="208"/>
      <c r="AH46" s="77"/>
      <c r="AI46" s="208"/>
      <c r="AJ46" s="208"/>
      <c r="AK46" s="77"/>
      <c r="AL46" s="208"/>
      <c r="AM46" s="208"/>
      <c r="AN46" s="77"/>
      <c r="AO46" s="63"/>
      <c r="AP46" s="63"/>
      <c r="AQ46" s="63"/>
      <c r="AR46" s="63"/>
    </row>
    <row r="47" spans="16:44">
      <c r="P47" s="63"/>
      <c r="Q47" s="63"/>
      <c r="R47" s="113"/>
      <c r="S47" s="207"/>
      <c r="T47" s="208"/>
      <c r="U47" s="208"/>
      <c r="V47" s="77"/>
      <c r="W47" s="208"/>
      <c r="X47" s="208"/>
      <c r="Y47" s="77"/>
      <c r="Z47" s="208"/>
      <c r="AA47" s="208"/>
      <c r="AB47" s="77"/>
      <c r="AC47" s="208"/>
      <c r="AD47" s="208"/>
      <c r="AE47" s="77"/>
      <c r="AF47" s="208"/>
      <c r="AG47" s="208"/>
      <c r="AH47" s="77"/>
      <c r="AI47" s="208"/>
      <c r="AJ47" s="208"/>
      <c r="AK47" s="77"/>
      <c r="AL47" s="208"/>
      <c r="AM47" s="208"/>
      <c r="AN47" s="77"/>
      <c r="AO47" s="63"/>
      <c r="AP47" s="63"/>
      <c r="AQ47" s="63"/>
      <c r="AR47" s="63"/>
    </row>
    <row r="48" spans="16:44">
      <c r="P48" s="63"/>
      <c r="Q48" s="158"/>
      <c r="R48" s="158"/>
      <c r="S48" s="203"/>
      <c r="T48" s="149"/>
      <c r="U48" s="149"/>
      <c r="V48" s="204"/>
      <c r="W48" s="149"/>
      <c r="X48" s="149"/>
      <c r="Y48" s="204"/>
      <c r="Z48" s="149"/>
      <c r="AA48" s="149"/>
      <c r="AB48" s="204"/>
      <c r="AC48" s="149"/>
      <c r="AD48" s="149"/>
      <c r="AE48" s="204"/>
      <c r="AF48" s="149"/>
      <c r="AG48" s="149"/>
      <c r="AH48" s="204"/>
      <c r="AI48" s="149"/>
      <c r="AJ48" s="149"/>
      <c r="AK48" s="204"/>
      <c r="AL48" s="149"/>
      <c r="AM48" s="149"/>
      <c r="AN48" s="204"/>
      <c r="AO48" s="63"/>
      <c r="AP48" s="63"/>
      <c r="AQ48" s="63"/>
      <c r="AR48" s="63"/>
    </row>
    <row r="49" spans="16:44" ht="12.75" customHeight="1">
      <c r="P49" s="113"/>
      <c r="Q49" s="157"/>
      <c r="R49" s="157"/>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row>
    <row r="50" spans="16:44">
      <c r="P50" s="138"/>
      <c r="Q50" s="157"/>
      <c r="R50" s="157"/>
    </row>
    <row r="51" spans="16:44">
      <c r="P51" s="139"/>
      <c r="Q51" s="157"/>
      <c r="R51" s="157"/>
    </row>
    <row r="52" spans="16:44">
      <c r="P52" s="139"/>
      <c r="Q52" s="157"/>
      <c r="R52" s="157"/>
    </row>
    <row r="53" spans="16:44">
      <c r="P53" s="139"/>
      <c r="Q53" s="157"/>
      <c r="R53" s="157"/>
    </row>
    <row r="54" spans="16:44">
      <c r="P54" s="139"/>
      <c r="Q54" s="157"/>
      <c r="R54" s="157"/>
    </row>
    <row r="55" spans="16:44">
      <c r="P55" s="139"/>
      <c r="Q55" s="157"/>
      <c r="R55" s="157"/>
    </row>
    <row r="56" spans="16:44">
      <c r="P56" s="139"/>
      <c r="Q56" s="157"/>
      <c r="R56" s="157"/>
    </row>
    <row r="57" spans="16:44">
      <c r="P57" s="139"/>
      <c r="Q57" s="157"/>
      <c r="R57" s="157"/>
    </row>
    <row r="58" spans="16:44">
      <c r="P58" s="139"/>
      <c r="Q58" s="157"/>
      <c r="R58" s="157"/>
    </row>
    <row r="59" spans="16:44">
      <c r="P59" s="139"/>
      <c r="Q59" s="157"/>
      <c r="R59" s="157"/>
    </row>
    <row r="60" spans="16:44">
      <c r="P60" s="139"/>
      <c r="Q60" s="157"/>
      <c r="R60" s="157"/>
    </row>
    <row r="61" spans="16:44">
      <c r="P61" s="139"/>
      <c r="Q61" s="157"/>
      <c r="R61" s="157"/>
    </row>
    <row r="62" spans="16:44">
      <c r="P62" s="139"/>
      <c r="Q62" s="157"/>
      <c r="R62" s="157"/>
    </row>
    <row r="63" spans="16:44">
      <c r="P63" s="139"/>
      <c r="Q63" s="157"/>
      <c r="R63" s="157"/>
    </row>
    <row r="64" spans="16:44">
      <c r="P64" s="139"/>
      <c r="Q64" s="157"/>
      <c r="R64" s="157"/>
    </row>
    <row r="65" spans="16:18">
      <c r="P65" s="139"/>
      <c r="Q65" s="139"/>
      <c r="R65" s="139"/>
    </row>
    <row r="66" spans="16:18">
      <c r="P66" s="139"/>
      <c r="Q66" s="140"/>
      <c r="R66" s="140"/>
    </row>
    <row r="67" spans="16:18">
      <c r="P67" s="63"/>
      <c r="Q67" s="63"/>
      <c r="R67" s="63"/>
    </row>
    <row r="68" spans="16:18">
      <c r="P68" s="63"/>
      <c r="Q68" s="63"/>
      <c r="R68" s="63"/>
    </row>
    <row r="69" spans="16:18">
      <c r="P69" s="63"/>
      <c r="Q69" s="63"/>
      <c r="R69" s="63"/>
    </row>
    <row r="70" spans="16:18">
      <c r="P70" s="63"/>
      <c r="Q70" s="63"/>
      <c r="R70" s="63"/>
    </row>
    <row r="71" spans="16:18">
      <c r="P71" s="63"/>
      <c r="Q71" s="63"/>
      <c r="R71" s="63"/>
    </row>
    <row r="72" spans="16:18">
      <c r="P72" s="63"/>
      <c r="Q72" s="63"/>
      <c r="R72" s="63"/>
    </row>
    <row r="73" spans="16:18">
      <c r="P73" s="63"/>
      <c r="Q73" s="63"/>
      <c r="R73" s="63"/>
    </row>
    <row r="74" spans="16:18">
      <c r="P74" s="63"/>
      <c r="Q74" s="63"/>
      <c r="R74" s="63"/>
    </row>
    <row r="75" spans="16:18">
      <c r="P75" s="63"/>
      <c r="Q75" s="63"/>
      <c r="R75" s="63"/>
    </row>
    <row r="76" spans="16:18">
      <c r="P76" s="63"/>
      <c r="Q76" s="63"/>
      <c r="R76" s="63"/>
    </row>
    <row r="77" spans="16:18">
      <c r="Q77" s="63"/>
      <c r="R77" s="63"/>
    </row>
    <row r="78" spans="16:18">
      <c r="Q78" s="63"/>
      <c r="R78" s="63"/>
    </row>
    <row r="79" spans="16:18">
      <c r="Q79" s="63"/>
      <c r="R79" s="63"/>
    </row>
    <row r="80" spans="16:18">
      <c r="Q80" s="63"/>
      <c r="R80" s="63"/>
    </row>
    <row r="81" spans="17:25">
      <c r="Q81" s="63"/>
      <c r="R81" s="63"/>
    </row>
    <row r="82" spans="17:25">
      <c r="Q82" s="63"/>
      <c r="R82" s="63"/>
      <c r="S82" s="63"/>
      <c r="T82" s="63"/>
      <c r="U82" s="84"/>
      <c r="V82" s="84"/>
      <c r="W82" s="84"/>
      <c r="X82" s="63"/>
      <c r="Y82" s="63"/>
    </row>
    <row r="83" spans="17:25">
      <c r="Q83" s="63"/>
      <c r="R83" s="63"/>
      <c r="S83" s="63"/>
      <c r="T83" s="63"/>
      <c r="U83" s="84"/>
      <c r="V83" s="84"/>
      <c r="W83" s="84"/>
      <c r="X83" s="63"/>
      <c r="Y83" s="63"/>
    </row>
    <row r="84" spans="17:25">
      <c r="Q84" s="63"/>
      <c r="R84" s="63"/>
      <c r="S84" s="63"/>
      <c r="T84" s="63"/>
      <c r="U84" s="84"/>
      <c r="V84" s="84"/>
      <c r="W84" s="84"/>
      <c r="X84" s="63"/>
      <c r="Y84" s="63"/>
    </row>
    <row r="85" spans="17:25">
      <c r="Q85" s="63"/>
      <c r="R85" s="63"/>
      <c r="S85" s="63"/>
      <c r="T85" s="63"/>
      <c r="U85" s="63"/>
      <c r="V85" s="84"/>
      <c r="W85" s="84"/>
      <c r="X85" s="63"/>
      <c r="Y85" s="63"/>
    </row>
    <row r="86" spans="17:25">
      <c r="Q86" s="63"/>
      <c r="R86" s="63"/>
      <c r="S86" s="63"/>
      <c r="T86" s="63"/>
      <c r="U86" s="63"/>
      <c r="V86" s="63"/>
      <c r="W86" s="63"/>
      <c r="X86" s="63"/>
      <c r="Y86" s="63"/>
    </row>
    <row r="87" spans="17:25">
      <c r="Q87" s="63"/>
      <c r="R87" s="63"/>
      <c r="S87" s="63"/>
      <c r="T87" s="63"/>
      <c r="U87" s="63"/>
      <c r="V87" s="63"/>
      <c r="W87" s="63"/>
      <c r="X87" s="63"/>
      <c r="Y87" s="63"/>
    </row>
    <row r="88" spans="17:25">
      <c r="Q88" s="63"/>
      <c r="R88" s="63"/>
      <c r="S88" s="63"/>
      <c r="T88" s="63"/>
      <c r="U88" s="63"/>
      <c r="V88" s="63"/>
      <c r="W88" s="63"/>
      <c r="X88" s="63"/>
      <c r="Y88" s="63"/>
    </row>
    <row r="89" spans="17:25">
      <c r="Q89" s="63"/>
      <c r="R89" s="63"/>
      <c r="S89" s="63"/>
      <c r="T89" s="63"/>
      <c r="U89" s="63"/>
      <c r="V89" s="63"/>
      <c r="W89" s="63"/>
      <c r="X89" s="63"/>
      <c r="Y89" s="63"/>
    </row>
    <row r="90" spans="17:25">
      <c r="Q90" s="63"/>
      <c r="R90" s="63"/>
      <c r="S90" s="63"/>
      <c r="T90" s="63"/>
      <c r="U90" s="63"/>
      <c r="V90" s="63"/>
      <c r="W90" s="63"/>
      <c r="X90" s="63"/>
      <c r="Y90" s="63"/>
    </row>
    <row r="91" spans="17:25">
      <c r="Q91" s="63"/>
      <c r="R91" s="63"/>
      <c r="S91" s="63"/>
      <c r="T91" s="63"/>
      <c r="U91" s="63"/>
      <c r="V91" s="63"/>
      <c r="W91" s="63"/>
      <c r="X91" s="63"/>
      <c r="Y91" s="63"/>
    </row>
    <row r="92" spans="17:25">
      <c r="Q92" s="63"/>
      <c r="R92" s="63"/>
      <c r="S92" s="63"/>
      <c r="T92" s="63"/>
      <c r="U92" s="63"/>
      <c r="V92" s="63"/>
      <c r="W92" s="63"/>
      <c r="X92" s="63"/>
      <c r="Y92" s="63"/>
    </row>
    <row r="93" spans="17:25">
      <c r="Q93" s="63"/>
      <c r="R93" s="63"/>
      <c r="S93" s="63"/>
      <c r="T93" s="63"/>
      <c r="U93" s="63"/>
      <c r="V93" s="63"/>
      <c r="W93" s="63"/>
      <c r="X93" s="63"/>
      <c r="Y93" s="63"/>
    </row>
    <row r="94" spans="17:25">
      <c r="Q94" s="63"/>
      <c r="R94" s="63"/>
      <c r="S94" s="63"/>
      <c r="T94" s="63"/>
      <c r="U94" s="63"/>
      <c r="V94" s="63"/>
      <c r="W94" s="63"/>
      <c r="X94" s="63"/>
      <c r="Y94" s="63"/>
    </row>
    <row r="95" spans="17:25">
      <c r="Q95" s="63"/>
      <c r="R95" s="63"/>
      <c r="S95" s="63"/>
      <c r="T95" s="63"/>
      <c r="U95" s="63"/>
      <c r="V95" s="63"/>
      <c r="W95" s="63"/>
      <c r="X95" s="63"/>
      <c r="Y95" s="63"/>
    </row>
    <row r="96" spans="17:25">
      <c r="Q96" s="63"/>
      <c r="R96" s="63"/>
      <c r="S96" s="63"/>
      <c r="T96" s="63"/>
      <c r="U96" s="63"/>
      <c r="V96" s="63"/>
      <c r="W96" s="63"/>
      <c r="X96" s="63"/>
      <c r="Y96" s="63"/>
    </row>
    <row r="97" spans="2:25">
      <c r="Q97" s="63"/>
      <c r="R97" s="63"/>
      <c r="S97" s="63"/>
      <c r="T97" s="63"/>
      <c r="U97" s="63"/>
      <c r="V97" s="63"/>
      <c r="W97" s="63"/>
      <c r="X97" s="63"/>
      <c r="Y97" s="63"/>
    </row>
    <row r="98" spans="2:25">
      <c r="Q98" s="63"/>
      <c r="R98" s="63"/>
      <c r="S98" s="63"/>
      <c r="T98" s="63"/>
      <c r="U98" s="63"/>
      <c r="V98" s="63"/>
      <c r="W98" s="63"/>
      <c r="X98" s="63"/>
      <c r="Y98" s="63"/>
    </row>
    <row r="99" spans="2:25">
      <c r="Q99" s="63"/>
      <c r="R99" s="63"/>
      <c r="S99" s="63"/>
      <c r="T99" s="63"/>
      <c r="U99" s="63"/>
      <c r="V99" s="63"/>
      <c r="W99" s="63"/>
      <c r="X99" s="63"/>
      <c r="Y99" s="63"/>
    </row>
    <row r="100" spans="2:25">
      <c r="Q100" s="63"/>
      <c r="R100" s="63"/>
      <c r="S100" s="63"/>
      <c r="T100" s="63"/>
      <c r="U100" s="63"/>
      <c r="V100" s="63"/>
      <c r="W100" s="63"/>
      <c r="X100" s="63"/>
      <c r="Y100" s="63"/>
    </row>
    <row r="102" spans="2:25">
      <c r="C102" s="115" t="s">
        <v>21</v>
      </c>
      <c r="K102" s="115" t="s">
        <v>97</v>
      </c>
      <c r="Q102" s="115" t="s">
        <v>96</v>
      </c>
    </row>
    <row r="103" spans="2:25">
      <c r="B103" s="235" t="s">
        <v>100</v>
      </c>
      <c r="C103" s="235" t="s">
        <v>10</v>
      </c>
      <c r="D103" s="235" t="s">
        <v>32</v>
      </c>
      <c r="E103" s="235" t="s">
        <v>29</v>
      </c>
      <c r="F103" s="235" t="s">
        <v>33</v>
      </c>
      <c r="J103" s="235" t="s">
        <v>100</v>
      </c>
      <c r="K103" s="235" t="s">
        <v>10</v>
      </c>
      <c r="L103" s="235" t="s">
        <v>32</v>
      </c>
      <c r="M103" s="235" t="s">
        <v>29</v>
      </c>
      <c r="N103" s="235" t="s">
        <v>33</v>
      </c>
      <c r="Q103" s="235" t="s">
        <v>100</v>
      </c>
      <c r="R103" s="235" t="s">
        <v>10</v>
      </c>
      <c r="S103" s="235" t="s">
        <v>32</v>
      </c>
      <c r="T103" s="235" t="s">
        <v>29</v>
      </c>
      <c r="U103" s="235" t="s">
        <v>33</v>
      </c>
    </row>
    <row r="104" spans="2:25">
      <c r="B104" s="236">
        <v>2004</v>
      </c>
      <c r="C104" s="236">
        <v>835</v>
      </c>
      <c r="D104" s="237"/>
      <c r="E104" s="236">
        <v>1</v>
      </c>
      <c r="F104" s="237"/>
      <c r="J104" s="236">
        <v>2004</v>
      </c>
      <c r="K104" s="236">
        <v>549</v>
      </c>
      <c r="L104" s="237"/>
      <c r="M104" s="236">
        <v>1</v>
      </c>
      <c r="N104" s="237"/>
      <c r="Q104" s="236">
        <v>2004</v>
      </c>
      <c r="R104" s="236">
        <v>286</v>
      </c>
      <c r="S104" s="237"/>
      <c r="T104" s="237"/>
      <c r="U104" s="237"/>
    </row>
    <row r="105" spans="2:25">
      <c r="B105" s="236">
        <v>2005</v>
      </c>
      <c r="C105" s="236">
        <v>737</v>
      </c>
      <c r="D105" s="237"/>
      <c r="E105" s="237"/>
      <c r="F105" s="237"/>
      <c r="J105" s="236">
        <v>2005</v>
      </c>
      <c r="K105" s="236">
        <v>537</v>
      </c>
      <c r="L105" s="237"/>
      <c r="M105" s="237"/>
      <c r="N105" s="237"/>
      <c r="Q105" s="236">
        <v>2005</v>
      </c>
      <c r="R105" s="236">
        <v>200</v>
      </c>
      <c r="S105" s="237"/>
      <c r="T105" s="237"/>
      <c r="U105" s="237"/>
    </row>
    <row r="106" spans="2:25">
      <c r="B106" s="236">
        <v>2006</v>
      </c>
      <c r="C106" s="236">
        <v>673</v>
      </c>
      <c r="D106" s="237"/>
      <c r="E106" s="236">
        <v>1</v>
      </c>
      <c r="F106" s="237"/>
      <c r="J106" s="236">
        <v>2006</v>
      </c>
      <c r="K106" s="236">
        <v>481</v>
      </c>
      <c r="L106" s="237"/>
      <c r="M106" s="236">
        <v>1</v>
      </c>
      <c r="N106" s="237"/>
      <c r="Q106" s="236">
        <v>2006</v>
      </c>
      <c r="R106" s="236">
        <v>192</v>
      </c>
      <c r="S106" s="237"/>
      <c r="T106" s="237"/>
      <c r="U106" s="237"/>
    </row>
    <row r="107" spans="2:25">
      <c r="B107" s="236">
        <v>2007</v>
      </c>
      <c r="C107" s="236">
        <v>516</v>
      </c>
      <c r="D107" s="237"/>
      <c r="E107" s="236">
        <v>3</v>
      </c>
      <c r="F107" s="236">
        <v>25</v>
      </c>
      <c r="J107" s="236">
        <v>2007</v>
      </c>
      <c r="K107" s="236">
        <v>390</v>
      </c>
      <c r="L107" s="237"/>
      <c r="M107" s="236">
        <v>1</v>
      </c>
      <c r="N107" s="236">
        <v>17</v>
      </c>
      <c r="Q107" s="236">
        <v>2007</v>
      </c>
      <c r="R107" s="236">
        <v>126</v>
      </c>
      <c r="S107" s="237"/>
      <c r="T107" s="236">
        <v>2</v>
      </c>
      <c r="U107" s="236">
        <v>8</v>
      </c>
    </row>
    <row r="108" spans="2:25">
      <c r="B108" s="236">
        <v>2008</v>
      </c>
      <c r="C108" s="236">
        <v>406</v>
      </c>
      <c r="D108" s="236">
        <v>44</v>
      </c>
      <c r="E108" s="236">
        <v>1</v>
      </c>
      <c r="F108" s="236">
        <v>16</v>
      </c>
      <c r="J108" s="236">
        <v>2008</v>
      </c>
      <c r="K108" s="236">
        <v>310</v>
      </c>
      <c r="L108" s="236">
        <v>29</v>
      </c>
      <c r="M108" s="236">
        <v>1</v>
      </c>
      <c r="N108" s="236">
        <v>10</v>
      </c>
      <c r="Q108" s="236">
        <v>2008</v>
      </c>
      <c r="R108" s="236">
        <v>96</v>
      </c>
      <c r="S108" s="236">
        <v>15</v>
      </c>
      <c r="T108" s="237"/>
      <c r="U108" s="236">
        <v>6</v>
      </c>
    </row>
    <row r="109" spans="2:25">
      <c r="B109" s="236">
        <v>2009</v>
      </c>
      <c r="C109" s="236">
        <v>278</v>
      </c>
      <c r="D109" s="236">
        <v>24</v>
      </c>
      <c r="E109" s="237"/>
      <c r="F109" s="236">
        <v>4</v>
      </c>
      <c r="J109" s="236">
        <v>2009</v>
      </c>
      <c r="K109" s="236">
        <v>210</v>
      </c>
      <c r="L109" s="236">
        <v>24</v>
      </c>
      <c r="M109" s="237"/>
      <c r="N109" s="236">
        <v>4</v>
      </c>
      <c r="Q109" s="236">
        <v>2009</v>
      </c>
      <c r="R109" s="236">
        <v>68</v>
      </c>
      <c r="S109" s="237"/>
      <c r="T109" s="237"/>
      <c r="U109" s="237"/>
    </row>
    <row r="110" spans="2:25">
      <c r="B110" s="236">
        <v>2010</v>
      </c>
      <c r="C110" s="236">
        <v>206</v>
      </c>
      <c r="D110" s="236">
        <v>11</v>
      </c>
      <c r="E110" s="237"/>
      <c r="F110" s="236">
        <v>3</v>
      </c>
      <c r="J110" s="236">
        <v>2010</v>
      </c>
      <c r="K110" s="236">
        <v>153</v>
      </c>
      <c r="L110" s="236">
        <v>8</v>
      </c>
      <c r="M110" s="237"/>
      <c r="N110" s="236">
        <v>3</v>
      </c>
      <c r="Q110" s="236">
        <v>2010</v>
      </c>
      <c r="R110" s="236">
        <v>53</v>
      </c>
      <c r="S110" s="236">
        <v>3</v>
      </c>
      <c r="T110" s="237"/>
      <c r="U110" s="237"/>
    </row>
    <row r="111" spans="2:25">
      <c r="B111" s="236">
        <v>2011</v>
      </c>
      <c r="C111" s="236">
        <v>160</v>
      </c>
      <c r="D111" s="236">
        <v>22</v>
      </c>
      <c r="E111" s="237"/>
      <c r="F111" s="236">
        <v>10</v>
      </c>
      <c r="J111" s="236">
        <v>2011</v>
      </c>
      <c r="K111" s="236">
        <v>132</v>
      </c>
      <c r="L111" s="236">
        <v>17</v>
      </c>
      <c r="M111" s="237"/>
      <c r="N111" s="236">
        <v>9</v>
      </c>
      <c r="Q111" s="236">
        <v>2011</v>
      </c>
      <c r="R111" s="236">
        <v>28</v>
      </c>
      <c r="S111" s="236">
        <v>5</v>
      </c>
      <c r="T111" s="237"/>
      <c r="U111" s="236">
        <v>1</v>
      </c>
    </row>
    <row r="112" spans="2:25">
      <c r="B112" s="236">
        <v>2012</v>
      </c>
      <c r="C112" s="236">
        <v>143</v>
      </c>
      <c r="D112" s="236">
        <v>13</v>
      </c>
      <c r="E112" s="237"/>
      <c r="F112" s="236">
        <v>27</v>
      </c>
      <c r="J112" s="236">
        <v>2012</v>
      </c>
      <c r="K112" s="236">
        <v>123</v>
      </c>
      <c r="L112" s="236">
        <v>10</v>
      </c>
      <c r="M112" s="237"/>
      <c r="N112" s="236">
        <v>20</v>
      </c>
      <c r="Q112" s="236">
        <v>2012</v>
      </c>
      <c r="R112" s="236">
        <v>20</v>
      </c>
      <c r="S112" s="236">
        <v>3</v>
      </c>
      <c r="T112" s="237"/>
      <c r="U112" s="236">
        <v>7</v>
      </c>
    </row>
    <row r="113" spans="1:22">
      <c r="B113" s="236">
        <v>2013</v>
      </c>
      <c r="C113" s="236">
        <v>102</v>
      </c>
      <c r="D113" s="236">
        <v>9</v>
      </c>
      <c r="E113" s="236">
        <v>1</v>
      </c>
      <c r="F113" s="236">
        <v>8</v>
      </c>
      <c r="J113" s="236">
        <v>2013</v>
      </c>
      <c r="K113" s="236">
        <v>82</v>
      </c>
      <c r="L113" s="236">
        <v>9</v>
      </c>
      <c r="M113" s="236">
        <v>1</v>
      </c>
      <c r="N113" s="236">
        <v>7</v>
      </c>
      <c r="Q113" s="236">
        <v>2013</v>
      </c>
      <c r="R113" s="236">
        <v>20</v>
      </c>
      <c r="S113" s="237"/>
      <c r="T113" s="237"/>
      <c r="U113" s="236">
        <v>1</v>
      </c>
    </row>
    <row r="114" spans="1:22">
      <c r="B114" s="236">
        <v>2014</v>
      </c>
      <c r="C114" s="236">
        <v>63</v>
      </c>
      <c r="D114" s="236">
        <v>8</v>
      </c>
      <c r="E114" s="236">
        <v>1</v>
      </c>
      <c r="F114" s="236">
        <v>5</v>
      </c>
      <c r="J114" s="236">
        <v>2014</v>
      </c>
      <c r="K114" s="236">
        <v>53</v>
      </c>
      <c r="L114" s="236">
        <v>7</v>
      </c>
      <c r="M114" s="236">
        <v>1</v>
      </c>
      <c r="N114" s="236">
        <v>5</v>
      </c>
      <c r="Q114" s="236">
        <v>2014</v>
      </c>
      <c r="R114" s="236">
        <v>10</v>
      </c>
      <c r="S114" s="236">
        <v>1</v>
      </c>
      <c r="T114" s="237"/>
      <c r="U114" s="237"/>
    </row>
    <row r="115" spans="1:22">
      <c r="B115" s="236">
        <v>2015</v>
      </c>
      <c r="C115" s="236">
        <v>54</v>
      </c>
      <c r="D115" s="236">
        <v>5</v>
      </c>
      <c r="E115" s="236">
        <v>4</v>
      </c>
      <c r="F115" s="236">
        <v>8</v>
      </c>
      <c r="J115" s="236">
        <v>2015</v>
      </c>
      <c r="K115" s="236">
        <v>40</v>
      </c>
      <c r="L115" s="236">
        <v>5</v>
      </c>
      <c r="M115" s="236">
        <v>2</v>
      </c>
      <c r="N115" s="236">
        <v>6</v>
      </c>
      <c r="Q115" s="236">
        <v>2015</v>
      </c>
      <c r="R115" s="236">
        <v>14</v>
      </c>
      <c r="S115" s="237"/>
      <c r="T115" s="236">
        <v>2</v>
      </c>
      <c r="U115" s="236">
        <v>2</v>
      </c>
    </row>
    <row r="116" spans="1:22">
      <c r="B116" s="236">
        <v>2016</v>
      </c>
      <c r="C116" s="236">
        <v>29</v>
      </c>
      <c r="D116" s="236">
        <v>3</v>
      </c>
      <c r="E116" s="236">
        <v>2</v>
      </c>
      <c r="F116" s="236">
        <v>2</v>
      </c>
      <c r="J116" s="236">
        <v>2016</v>
      </c>
      <c r="K116" s="236">
        <v>24</v>
      </c>
      <c r="L116" s="236">
        <v>3</v>
      </c>
      <c r="M116" s="236">
        <v>2</v>
      </c>
      <c r="N116" s="236">
        <v>2</v>
      </c>
      <c r="Q116" s="236">
        <v>2016</v>
      </c>
      <c r="R116" s="236">
        <v>5</v>
      </c>
      <c r="S116" s="237"/>
      <c r="T116" s="237"/>
      <c r="U116" s="237"/>
    </row>
    <row r="117" spans="1:22">
      <c r="B117" s="236">
        <v>2017</v>
      </c>
      <c r="C117" s="236">
        <v>8</v>
      </c>
      <c r="D117" s="237"/>
      <c r="E117" s="236">
        <v>2</v>
      </c>
      <c r="F117" s="236">
        <v>6</v>
      </c>
      <c r="J117" s="236">
        <v>2017</v>
      </c>
      <c r="K117" s="236">
        <v>6</v>
      </c>
      <c r="L117" s="237"/>
      <c r="M117" s="236">
        <v>1</v>
      </c>
      <c r="N117" s="236">
        <v>2</v>
      </c>
      <c r="Q117" s="236">
        <v>2017</v>
      </c>
      <c r="R117" s="236">
        <v>2</v>
      </c>
      <c r="S117" s="237"/>
      <c r="T117" s="236">
        <v>1</v>
      </c>
      <c r="U117" s="236">
        <v>4</v>
      </c>
    </row>
    <row r="118" spans="1:22">
      <c r="B118" s="236">
        <v>2018</v>
      </c>
      <c r="C118" s="236">
        <v>2</v>
      </c>
      <c r="D118" s="237"/>
      <c r="E118" s="237"/>
      <c r="F118" s="236">
        <v>1</v>
      </c>
      <c r="J118" s="236">
        <v>2018</v>
      </c>
      <c r="K118" s="236">
        <v>2</v>
      </c>
      <c r="L118" s="237"/>
      <c r="M118" s="237"/>
      <c r="N118" s="236">
        <v>1</v>
      </c>
    </row>
    <row r="119" spans="1:22">
      <c r="B119" s="236"/>
      <c r="C119" s="236"/>
      <c r="D119" s="236"/>
      <c r="E119" s="237"/>
      <c r="F119" s="236"/>
      <c r="J119" s="236"/>
      <c r="K119" s="236"/>
      <c r="L119" s="236"/>
      <c r="M119" s="237"/>
      <c r="N119" s="236"/>
    </row>
    <row r="120" spans="1:22">
      <c r="D120" s="18">
        <f>SUM(C104:F119)</f>
        <v>4482</v>
      </c>
      <c r="L120" s="18">
        <f>SUM(K104:N119)</f>
        <v>3301</v>
      </c>
      <c r="S120" s="18">
        <f>SUM(R104:U119)</f>
        <v>1181</v>
      </c>
    </row>
    <row r="121" spans="1:22">
      <c r="P121" s="18">
        <f>SUM(L120,S120)</f>
        <v>4482</v>
      </c>
    </row>
    <row r="124" spans="1:22" ht="13.5" thickBot="1"/>
    <row r="125" spans="1:22" ht="12.75" customHeight="1">
      <c r="A125" s="364"/>
      <c r="B125" s="361" t="s">
        <v>10</v>
      </c>
      <c r="C125" s="362"/>
      <c r="D125" s="363"/>
      <c r="E125" s="361" t="s">
        <v>30</v>
      </c>
      <c r="F125" s="362"/>
      <c r="G125" s="363"/>
      <c r="H125" s="361" t="s">
        <v>32</v>
      </c>
      <c r="I125" s="362"/>
      <c r="J125" s="363"/>
      <c r="K125" s="361" t="s">
        <v>29</v>
      </c>
      <c r="L125" s="362"/>
      <c r="M125" s="363"/>
      <c r="N125" s="361" t="s">
        <v>31</v>
      </c>
      <c r="O125" s="362"/>
      <c r="P125" s="363"/>
      <c r="Q125" s="361" t="s">
        <v>33</v>
      </c>
      <c r="R125" s="362"/>
      <c r="S125" s="363"/>
      <c r="T125" s="361" t="s">
        <v>5</v>
      </c>
      <c r="U125" s="362"/>
      <c r="V125" s="363"/>
    </row>
    <row r="126" spans="1:22" ht="26.25" thickBot="1">
      <c r="A126" s="365"/>
      <c r="B126" s="114" t="s">
        <v>11</v>
      </c>
      <c r="C126" s="60" t="s">
        <v>8</v>
      </c>
      <c r="D126" s="61" t="s">
        <v>12</v>
      </c>
      <c r="E126" s="114" t="s">
        <v>11</v>
      </c>
      <c r="F126" s="60" t="s">
        <v>8</v>
      </c>
      <c r="G126" s="61" t="s">
        <v>12</v>
      </c>
      <c r="H126" s="114" t="s">
        <v>11</v>
      </c>
      <c r="I126" s="60" t="s">
        <v>8</v>
      </c>
      <c r="J126" s="61" t="s">
        <v>12</v>
      </c>
      <c r="K126" s="114" t="s">
        <v>11</v>
      </c>
      <c r="L126" s="60" t="s">
        <v>8</v>
      </c>
      <c r="M126" s="61" t="s">
        <v>12</v>
      </c>
      <c r="N126" s="114" t="s">
        <v>11</v>
      </c>
      <c r="O126" s="60" t="s">
        <v>8</v>
      </c>
      <c r="P126" s="61" t="s">
        <v>12</v>
      </c>
      <c r="Q126" s="114" t="s">
        <v>11</v>
      </c>
      <c r="R126" s="60" t="s">
        <v>8</v>
      </c>
      <c r="S126" s="61" t="s">
        <v>12</v>
      </c>
      <c r="T126" s="114" t="s">
        <v>11</v>
      </c>
      <c r="U126" s="60" t="s">
        <v>8</v>
      </c>
      <c r="V126" s="61" t="s">
        <v>12</v>
      </c>
    </row>
    <row r="127" spans="1:22" ht="13.5" thickBot="1">
      <c r="A127" s="98">
        <v>2016</v>
      </c>
      <c r="B127" s="32">
        <v>7193</v>
      </c>
      <c r="C127" s="34">
        <v>7687</v>
      </c>
      <c r="D127" s="23">
        <v>0.93573565760374655</v>
      </c>
      <c r="E127" s="32">
        <v>5669</v>
      </c>
      <c r="F127" s="34">
        <v>6022</v>
      </c>
      <c r="G127" s="23">
        <v>0.94138160079707733</v>
      </c>
      <c r="H127" s="32">
        <v>386</v>
      </c>
      <c r="I127" s="34">
        <v>398</v>
      </c>
      <c r="J127" s="23">
        <v>0.96984924623115576</v>
      </c>
      <c r="K127" s="32">
        <v>120</v>
      </c>
      <c r="L127" s="34">
        <v>120</v>
      </c>
      <c r="M127" s="23">
        <v>1</v>
      </c>
      <c r="N127" s="32">
        <v>72</v>
      </c>
      <c r="O127" s="34">
        <v>73</v>
      </c>
      <c r="P127" s="23">
        <v>0.98630136986301364</v>
      </c>
      <c r="Q127" s="32">
        <v>305</v>
      </c>
      <c r="R127" s="34">
        <v>316</v>
      </c>
      <c r="S127" s="23">
        <v>0.96518987341772156</v>
      </c>
      <c r="T127" s="32">
        <v>13745</v>
      </c>
      <c r="U127" s="34">
        <v>14616</v>
      </c>
      <c r="V127" s="23">
        <v>0.94040777230432404</v>
      </c>
    </row>
    <row r="128" spans="1:22" ht="13.5" thickBot="1">
      <c r="A128" s="98">
        <v>2017</v>
      </c>
      <c r="B128" s="32">
        <v>4947</v>
      </c>
      <c r="C128" s="34">
        <v>5331</v>
      </c>
      <c r="D128" s="23">
        <v>0.9279684862127181</v>
      </c>
      <c r="E128" s="32">
        <v>4698</v>
      </c>
      <c r="F128" s="34">
        <v>5031</v>
      </c>
      <c r="G128" s="23">
        <v>0.9338103756708408</v>
      </c>
      <c r="H128" s="32">
        <v>363</v>
      </c>
      <c r="I128" s="34">
        <v>368</v>
      </c>
      <c r="J128" s="23">
        <v>0.98641304347826086</v>
      </c>
      <c r="K128" s="32">
        <v>36</v>
      </c>
      <c r="L128" s="34">
        <v>36</v>
      </c>
      <c r="M128" s="23">
        <v>1</v>
      </c>
      <c r="N128" s="32">
        <v>50</v>
      </c>
      <c r="O128" s="34">
        <v>51</v>
      </c>
      <c r="P128" s="23">
        <v>0.98039215686274506</v>
      </c>
      <c r="Q128" s="32">
        <v>295</v>
      </c>
      <c r="R128" s="34">
        <v>299</v>
      </c>
      <c r="S128" s="23">
        <v>0.98662207357859533</v>
      </c>
      <c r="T128" s="32">
        <v>10389</v>
      </c>
      <c r="U128" s="34">
        <v>11116</v>
      </c>
      <c r="V128" s="23">
        <v>0.93459877653832313</v>
      </c>
    </row>
    <row r="133" spans="1:16" ht="13.5" thickBot="1"/>
    <row r="134" spans="1:16">
      <c r="A134" s="281"/>
      <c r="B134" s="366" t="s">
        <v>10</v>
      </c>
      <c r="C134" s="367"/>
      <c r="D134" s="368"/>
      <c r="E134" s="369" t="s">
        <v>32</v>
      </c>
      <c r="F134" s="367"/>
      <c r="G134" s="368"/>
      <c r="H134" s="369" t="s">
        <v>29</v>
      </c>
      <c r="I134" s="367"/>
      <c r="J134" s="368"/>
      <c r="K134" s="369" t="s">
        <v>33</v>
      </c>
      <c r="L134" s="367"/>
      <c r="M134" s="368"/>
      <c r="N134" s="369" t="s">
        <v>5</v>
      </c>
      <c r="O134" s="367"/>
      <c r="P134" s="368"/>
    </row>
    <row r="135" spans="1:16" ht="26.25" thickBot="1">
      <c r="A135" s="281"/>
      <c r="B135" s="282" t="s">
        <v>11</v>
      </c>
      <c r="C135" s="283" t="s">
        <v>8</v>
      </c>
      <c r="D135" s="284" t="s">
        <v>12</v>
      </c>
      <c r="E135" s="285" t="s">
        <v>11</v>
      </c>
      <c r="F135" s="283" t="s">
        <v>8</v>
      </c>
      <c r="G135" s="284" t="s">
        <v>12</v>
      </c>
      <c r="H135" s="286" t="s">
        <v>11</v>
      </c>
      <c r="I135" s="287" t="s">
        <v>8</v>
      </c>
      <c r="J135" s="288" t="s">
        <v>12</v>
      </c>
      <c r="K135" s="286" t="s">
        <v>11</v>
      </c>
      <c r="L135" s="287" t="s">
        <v>8</v>
      </c>
      <c r="M135" s="288" t="s">
        <v>12</v>
      </c>
      <c r="N135" s="286" t="s">
        <v>11</v>
      </c>
      <c r="O135" s="287" t="s">
        <v>8</v>
      </c>
      <c r="P135" s="288" t="s">
        <v>12</v>
      </c>
    </row>
    <row r="136" spans="1:16" ht="13.5" thickBot="1">
      <c r="A136" s="289">
        <v>2016</v>
      </c>
      <c r="B136" s="270">
        <f>SUM(B127,E127)</f>
        <v>12862</v>
      </c>
      <c r="C136" s="271">
        <f>SUM(C127,F127)</f>
        <v>13709</v>
      </c>
      <c r="D136" s="272">
        <f>(B136/C136)</f>
        <v>0.93821577066160922</v>
      </c>
      <c r="E136" s="270">
        <f>(H127)</f>
        <v>386</v>
      </c>
      <c r="F136" s="271">
        <f>(I127)</f>
        <v>398</v>
      </c>
      <c r="G136" s="272">
        <f>(E136/F136)</f>
        <v>0.96984924623115576</v>
      </c>
      <c r="H136" s="290">
        <f>SUM(K127,N127)</f>
        <v>192</v>
      </c>
      <c r="I136" s="271">
        <f>SUM(L127,O127)</f>
        <v>193</v>
      </c>
      <c r="J136" s="272">
        <f>(H136/I136)</f>
        <v>0.99481865284974091</v>
      </c>
      <c r="K136" s="270">
        <f>(Q127)</f>
        <v>305</v>
      </c>
      <c r="L136" s="271">
        <f>(R127)</f>
        <v>316</v>
      </c>
      <c r="M136" s="272">
        <f>(K136/L136)</f>
        <v>0.96518987341772156</v>
      </c>
      <c r="N136" s="270">
        <f>SUM(K136,H136,E136,B136)</f>
        <v>13745</v>
      </c>
      <c r="O136" s="271">
        <f>SUM(L136,I136,F136,C136)</f>
        <v>14616</v>
      </c>
      <c r="P136" s="272">
        <f>(N136/O136)</f>
        <v>0.94040777230432404</v>
      </c>
    </row>
    <row r="137" spans="1:16" ht="13.5" thickBot="1">
      <c r="A137" s="289">
        <v>2017</v>
      </c>
      <c r="B137" s="278">
        <f>SUM(B128,E128)</f>
        <v>9645</v>
      </c>
      <c r="C137" s="276">
        <f>SUM(C128,F128)</f>
        <v>10362</v>
      </c>
      <c r="D137" s="277">
        <f>(B137/C137)</f>
        <v>0.93080486392588302</v>
      </c>
      <c r="E137" s="291">
        <f>(H128)</f>
        <v>363</v>
      </c>
      <c r="F137" s="276">
        <f>(I128)</f>
        <v>368</v>
      </c>
      <c r="G137" s="277">
        <f>(E137/F137)</f>
        <v>0.98641304347826086</v>
      </c>
      <c r="H137" s="270">
        <f>SUM(K128,N128)</f>
        <v>86</v>
      </c>
      <c r="I137" s="271">
        <f>SUM(L128,O128)</f>
        <v>87</v>
      </c>
      <c r="J137" s="272">
        <f>(H137/I137)</f>
        <v>0.9885057471264368</v>
      </c>
      <c r="K137" s="270">
        <f>(Q128)</f>
        <v>295</v>
      </c>
      <c r="L137" s="271">
        <f>(R128)</f>
        <v>299</v>
      </c>
      <c r="M137" s="272">
        <f>(K137/L137)</f>
        <v>0.98662207357859533</v>
      </c>
      <c r="N137" s="270">
        <f>SUM(K137,H137,E137,B137)</f>
        <v>10389</v>
      </c>
      <c r="O137" s="271">
        <f>SUM(L137,I137,F137,C137)</f>
        <v>11116</v>
      </c>
      <c r="P137" s="272">
        <f>(N137/O137)</f>
        <v>0.93459877653832313</v>
      </c>
    </row>
    <row r="138" spans="1:16" ht="13.5" thickBot="1">
      <c r="A138" s="269">
        <v>2018</v>
      </c>
      <c r="B138" s="278">
        <f>B25</f>
        <v>3092</v>
      </c>
      <c r="C138" s="278">
        <f>C25</f>
        <v>4212</v>
      </c>
      <c r="D138" s="292">
        <f>(B138/C138)</f>
        <v>0.73409306742640079</v>
      </c>
      <c r="E138" s="278">
        <f>E25</f>
        <v>112</v>
      </c>
      <c r="F138" s="278">
        <f>F25</f>
        <v>139</v>
      </c>
      <c r="G138" s="292">
        <f>(E138/F138)</f>
        <v>0.80575539568345322</v>
      </c>
      <c r="H138" s="278">
        <f>H25</f>
        <v>11</v>
      </c>
      <c r="I138" s="278">
        <f>I25</f>
        <v>16</v>
      </c>
      <c r="J138" s="293">
        <f>(H138/I138)</f>
        <v>0.6875</v>
      </c>
      <c r="K138" s="278">
        <f>K25</f>
        <v>86</v>
      </c>
      <c r="L138" s="278">
        <f>L25</f>
        <v>115</v>
      </c>
      <c r="M138" s="293">
        <f>(K138/L138)</f>
        <v>0.74782608695652175</v>
      </c>
      <c r="N138" s="278">
        <f>N25</f>
        <v>3301</v>
      </c>
      <c r="O138" s="278">
        <f>O25</f>
        <v>4482</v>
      </c>
      <c r="P138" s="293">
        <f>(N138/O138)</f>
        <v>0.7365015618027666</v>
      </c>
    </row>
  </sheetData>
  <mergeCells count="28">
    <mergeCell ref="AF30:AH30"/>
    <mergeCell ref="AI30:AK30"/>
    <mergeCell ref="AL30:AN30"/>
    <mergeCell ref="S30:S31"/>
    <mergeCell ref="T30:V30"/>
    <mergeCell ref="W30:Y30"/>
    <mergeCell ref="Z30:AB30"/>
    <mergeCell ref="AC30:AE30"/>
    <mergeCell ref="A4:V5"/>
    <mergeCell ref="E7:G7"/>
    <mergeCell ref="N7:P7"/>
    <mergeCell ref="K7:M7"/>
    <mergeCell ref="H7:J7"/>
    <mergeCell ref="N125:P125"/>
    <mergeCell ref="Q125:S125"/>
    <mergeCell ref="T125:V125"/>
    <mergeCell ref="A7:A8"/>
    <mergeCell ref="B7:D7"/>
    <mergeCell ref="A125:A126"/>
    <mergeCell ref="B125:D125"/>
    <mergeCell ref="E125:G125"/>
    <mergeCell ref="H125:J125"/>
    <mergeCell ref="K125:M125"/>
    <mergeCell ref="B134:D134"/>
    <mergeCell ref="E134:G134"/>
    <mergeCell ref="H134:J134"/>
    <mergeCell ref="K134:M134"/>
    <mergeCell ref="N134:P134"/>
  </mergeCells>
  <phoneticPr fontId="0" type="noConversion"/>
  <pageMargins left="0.75" right="0.75" top="1" bottom="1" header="0.5" footer="0.5"/>
  <pageSetup scale="46" orientation="portrait" r:id="rId1"/>
  <headerFooter alignWithMargins="0">
    <oddFooter>&amp;C&amp;14B-&amp;P-4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Cover</vt:lpstr>
      <vt:lpstr>Table of Contents</vt:lpstr>
      <vt:lpstr>(1) VINs tested</vt:lpstr>
      <vt:lpstr>(1) Total Tests</vt:lpstr>
      <vt:lpstr>(2)(i) OBD</vt:lpstr>
      <vt:lpstr>(2)(i) Opacity</vt:lpstr>
      <vt:lpstr>(2)(ii) OBD</vt:lpstr>
      <vt:lpstr>(2)(iii) OBD</vt:lpstr>
      <vt:lpstr>(2)(iv) OBD</vt:lpstr>
      <vt:lpstr>(2)(v) Waivers</vt:lpstr>
      <vt:lpstr>(2)(v) Hardship Extensions</vt:lpstr>
      <vt:lpstr>(2)(vi) No Outcome</vt:lpstr>
      <vt:lpstr>(2)(xi) Pass OBD</vt:lpstr>
      <vt:lpstr>(2)(xii) Fail OBD</vt:lpstr>
      <vt:lpstr>(2)(xix) MIL on no DTCs</vt:lpstr>
      <vt:lpstr>(2)(xx) MIL off w  DTCs</vt:lpstr>
      <vt:lpstr>(2)(xxi) MIL on w DTCs </vt:lpstr>
      <vt:lpstr>(2)(xxii) MIL off no DTCs </vt:lpstr>
      <vt:lpstr>(2)(xxiii) Not Ready Failures</vt:lpstr>
      <vt:lpstr>(2)(xxiii) Not Ready Turnaways</vt:lpstr>
      <vt:lpstr>Alternative OBD Tests</vt:lpstr>
      <vt:lpstr>'(1) Total Tests'!Print_Area</vt:lpstr>
      <vt:lpstr>'(1) VINs tested'!Print_Area</vt:lpstr>
      <vt:lpstr>'(2)(i) OBD'!Print_Area</vt:lpstr>
      <vt:lpstr>'(2)(ii) OBD'!Print_Area</vt:lpstr>
      <vt:lpstr>'(2)(iii) OBD'!Print_Area</vt:lpstr>
      <vt:lpstr>'(2)(iv) OBD'!Print_Area</vt:lpstr>
      <vt:lpstr>'(2)(v) Waivers'!Print_Area</vt:lpstr>
      <vt:lpstr>'(2)(vi) No Outcome'!Print_Area</vt:lpstr>
      <vt:lpstr>'(2)(xi) Pass OBD'!Print_Area</vt:lpstr>
      <vt:lpstr>'(2)(xii) Fail OBD'!Print_Area</vt:lpstr>
      <vt:lpstr>'(2)(xix) MIL on no DTCs'!Print_Area</vt:lpstr>
      <vt:lpstr>'(2)(xx) MIL off w  DTCs'!Print_Area</vt:lpstr>
      <vt:lpstr>'(2)(xxi) MIL on w DTCs '!Print_Area</vt:lpstr>
      <vt:lpstr>'(2)(xxii) MIL off no DTCs '!Print_Area</vt:lpstr>
      <vt:lpstr>'(2)(xxiii) Not Ready Failures'!Print_Area</vt:lpstr>
      <vt:lpstr>'(2)(xxiii) Not Ready Turnaways'!Print_Area</vt:lpstr>
      <vt:lpstr>Cover!Print_Area</vt:lpstr>
      <vt:lpstr>'Table of Contents'!Print_Area</vt:lpstr>
      <vt:lpstr>'Table of Contents'!Print_Titles</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cwoleader</dc:creator>
  <cp:lastModifiedBy>Kevin</cp:lastModifiedBy>
  <cp:lastPrinted>2015-05-07T17:46:35Z</cp:lastPrinted>
  <dcterms:created xsi:type="dcterms:W3CDTF">2004-07-19T17:19:25Z</dcterms:created>
  <dcterms:modified xsi:type="dcterms:W3CDTF">2020-04-24T20:15:45Z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WorkbookGuid">
    <vt:lpwstr>42a7f965-cf6e-4fbd-a2c2-51b44f51c168</vt:lpwstr>
  </property>
</Properties>
</file>