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6.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9.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0.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1.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12.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3.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38.xml" ContentType="application/vnd.openxmlformats-officedocument.drawingml.chart+xml"/>
  <Override PartName="/xl/charts/chart3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drawings/drawing20.xml" ContentType="application/vnd.openxmlformats-officedocument.drawing+xml"/>
  <Override PartName="/xl/charts/chart42.xml" ContentType="application/vnd.openxmlformats-officedocument.drawingml.chart+xml"/>
  <Override PartName="/xl/charts/chart43.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44.xml" ContentType="application/vnd.openxmlformats-officedocument.drawingml.chart+xml"/>
  <Override PartName="/xl/drawings/drawing23.xml" ContentType="application/vnd.openxmlformats-officedocument.drawingml.chartshapes+xml"/>
  <Override PartName="/xl/charts/chart45.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drawings/drawing26.xml" ContentType="application/vnd.openxmlformats-officedocument.drawingml.chartshapes+xml"/>
  <Override PartName="/xl/charts/chart48.xml" ContentType="application/vnd.openxmlformats-officedocument.drawingml.chart+xml"/>
  <Override PartName="/xl/charts/chart49.xml" ContentType="application/vnd.openxmlformats-officedocument.drawingml.chart+xml"/>
  <Override PartName="/xl/drawings/drawing27.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updateLinks="never" codeName="ThisWorkbook"/>
  <mc:AlternateContent xmlns:mc="http://schemas.openxmlformats.org/markup-compatibility/2006">
    <mc:Choice Requires="x15">
      <x15ac:absPath xmlns:x15ac="http://schemas.microsoft.com/office/spreadsheetml/2010/11/ac" url="D:\Applus\New folder\"/>
    </mc:Choice>
  </mc:AlternateContent>
  <xr:revisionPtr revIDLastSave="0" documentId="8_{F34510B4-72CB-4788-BC7D-A2A9372C873F}" xr6:coauthVersionLast="47" xr6:coauthVersionMax="47" xr10:uidLastSave="{00000000-0000-0000-0000-000000000000}"/>
  <bookViews>
    <workbookView xWindow="-110" yWindow="-110" windowWidth="19420" windowHeight="10420" tabRatio="899" xr2:uid="{00000000-000D-0000-FFFF-FFFF00000000}"/>
  </bookViews>
  <sheets>
    <sheet name="Cover" sheetId="1" r:id="rId1"/>
    <sheet name="Table of Contents" sheetId="4" r:id="rId2"/>
    <sheet name="(1) VINs tested" sheetId="5" r:id="rId3"/>
    <sheet name="(1) Total Tests" sheetId="6" r:id="rId4"/>
    <sheet name="(2)(i) OBD" sheetId="10" r:id="rId5"/>
    <sheet name="(2)(i) Opacity" sheetId="43" r:id="rId6"/>
    <sheet name="(2)(ii) OBD" sheetId="17" r:id="rId7"/>
    <sheet name="(2)(iii) OBD" sheetId="21" r:id="rId8"/>
    <sheet name="(2)(iv) OBD" sheetId="24" r:id="rId9"/>
    <sheet name="(2)(v) Waivers" sheetId="25" r:id="rId10"/>
    <sheet name="(2)(v) Hardship Extensions" sheetId="42" r:id="rId11"/>
    <sheet name="(2)(vi) No Known Outcome" sheetId="27" r:id="rId12"/>
    <sheet name="(2)(xi) Pass OBD" sheetId="28" r:id="rId13"/>
    <sheet name="(2)(xii) Fail OBD" sheetId="29" r:id="rId14"/>
    <sheet name="(2)(xix) MIL on no DTCs" sheetId="34" r:id="rId15"/>
    <sheet name="(2)(xx) MIL off w  DTCs" sheetId="35" r:id="rId16"/>
    <sheet name="(2)(xxi) MIL on w DTCs " sheetId="36" r:id="rId17"/>
    <sheet name="(2)(xxii) MIL off no DTCs " sheetId="37" r:id="rId18"/>
    <sheet name="(2)(xxiii) Not Ready Failures" sheetId="38" r:id="rId19"/>
    <sheet name="(2)(xxiii) Not Ready Turnaways" sheetId="41" r:id="rId20"/>
    <sheet name="Alternative OBD Tests" sheetId="44" r:id="rId21"/>
  </sheets>
  <definedNames>
    <definedName name="_xlnm.Print_Area" localSheetId="3">'(1) Total Tests'!$A$1:$H$59</definedName>
    <definedName name="_xlnm.Print_Area" localSheetId="2">'(1) VINs tested'!$A$1:$H$75</definedName>
    <definedName name="_xlnm.Print_Area" localSheetId="4">'(2)(i) OBD'!$A$1:$Z$75</definedName>
    <definedName name="_xlnm.Print_Area" localSheetId="6">'(2)(ii) OBD'!$A$1:$R$97</definedName>
    <definedName name="_xlnm.Print_Area" localSheetId="7">'(2)(iii) OBD'!$A$1:$Q$95</definedName>
    <definedName name="_xlnm.Print_Area" localSheetId="8">'(2)(iv) OBD'!$A$1:$Q$99</definedName>
    <definedName name="_xlnm.Print_Area" localSheetId="9">'(2)(v) Waivers'!$A$1:$S$28</definedName>
    <definedName name="_xlnm.Print_Area" localSheetId="11">'(2)(vi) No Known Outcome'!$A$1:$Q$89</definedName>
    <definedName name="_xlnm.Print_Area" localSheetId="12">'(2)(xi) Pass OBD'!$A$1:$Q$101</definedName>
    <definedName name="_xlnm.Print_Area" localSheetId="13">'(2)(xii) Fail OBD'!$A$1:$Q$96</definedName>
    <definedName name="_xlnm.Print_Area" localSheetId="14">'(2)(xix) MIL on no DTCs'!$A$1:$R$28</definedName>
    <definedName name="_xlnm.Print_Area" localSheetId="15">'(2)(xx) MIL off w  DTCs'!$A$1:$Q$26</definedName>
    <definedName name="_xlnm.Print_Area" localSheetId="16">'(2)(xxi) MIL on w DTCs '!$A$1:$Q$99</definedName>
    <definedName name="_xlnm.Print_Area" localSheetId="17">'(2)(xxii) MIL off no DTCs '!$A$1:$P$99</definedName>
    <definedName name="_xlnm.Print_Area" localSheetId="18">'(2)(xxiii) Not Ready Failures'!$A$1:$Q$101</definedName>
    <definedName name="_xlnm.Print_Area" localSheetId="19">'(2)(xxiii) Not Ready Turnaways'!$A$1:$Q$100</definedName>
    <definedName name="_xlnm.Print_Area" localSheetId="0">Cover!$A$1:$K$25</definedName>
    <definedName name="_xlnm.Print_Area" localSheetId="1">'Table of Contents'!$A$1:$C$26</definedName>
    <definedName name="_xlnm.Print_Titles" localSheetId="1">'Table of Contents'!$2:$2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191" i="27" l="1"/>
  <c r="W191" i="27"/>
  <c r="V191" i="27"/>
  <c r="U191" i="27"/>
  <c r="T191" i="27"/>
  <c r="T171" i="27"/>
  <c r="T151" i="27" l="1"/>
  <c r="T131" i="27"/>
  <c r="T111" i="27"/>
  <c r="T91" i="27"/>
  <c r="T71" i="27"/>
  <c r="T50" i="27"/>
  <c r="T29" i="27" l="1"/>
  <c r="I50" i="43"/>
  <c r="F50" i="43"/>
  <c r="F47" i="5"/>
  <c r="E47" i="5"/>
  <c r="D47" i="5"/>
  <c r="C47" i="5"/>
  <c r="B47" i="5"/>
  <c r="G46" i="5"/>
  <c r="G45" i="5"/>
  <c r="G44" i="5"/>
  <c r="G43" i="5"/>
  <c r="G42"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G9" i="5"/>
  <c r="G8" i="5"/>
  <c r="G47" i="5" s="1"/>
  <c r="M26" i="41" l="1"/>
  <c r="G11" i="37"/>
  <c r="M24" i="21" l="1"/>
  <c r="M24" i="17"/>
  <c r="E50" i="43"/>
  <c r="AO246" i="27"/>
  <c r="AL246" i="27"/>
  <c r="AI246" i="27"/>
  <c r="AF246" i="27"/>
  <c r="AR245" i="27"/>
  <c r="AQ245" i="27"/>
  <c r="AR244" i="27"/>
  <c r="AQ244" i="27"/>
  <c r="AR243" i="27"/>
  <c r="AQ243" i="27"/>
  <c r="AR242" i="27"/>
  <c r="AQ242" i="27"/>
  <c r="AR241" i="27"/>
  <c r="AQ241" i="27"/>
  <c r="AR240" i="27"/>
  <c r="AQ240" i="27"/>
  <c r="AR239" i="27"/>
  <c r="AQ239" i="27"/>
  <c r="AR238" i="27"/>
  <c r="AQ238" i="27"/>
  <c r="AR237" i="27"/>
  <c r="AQ237" i="27"/>
  <c r="AR236" i="27"/>
  <c r="AQ236" i="27"/>
  <c r="AR235" i="27"/>
  <c r="AQ235" i="27"/>
  <c r="AR234" i="27"/>
  <c r="AQ234" i="27"/>
  <c r="AS234" i="27" s="1"/>
  <c r="AR233" i="27"/>
  <c r="AQ233" i="27"/>
  <c r="AR232" i="27"/>
  <c r="AQ232" i="27"/>
  <c r="AS232" i="27" s="1"/>
  <c r="AR231" i="27"/>
  <c r="AN246" i="27"/>
  <c r="AK246" i="27"/>
  <c r="AH246" i="27"/>
  <c r="AE246" i="27"/>
  <c r="AR230" i="27"/>
  <c r="AQ230" i="27"/>
  <c r="AS235" i="27" l="1"/>
  <c r="AS239" i="27"/>
  <c r="AS236" i="27"/>
  <c r="AS242" i="27"/>
  <c r="AS243" i="27"/>
  <c r="AS240" i="27"/>
  <c r="AR246" i="27"/>
  <c r="AS238" i="27"/>
  <c r="AS244" i="27"/>
  <c r="AS233" i="27"/>
  <c r="AS237" i="27"/>
  <c r="AS241" i="27"/>
  <c r="AS245" i="27"/>
  <c r="AQ231" i="27"/>
  <c r="AS231" i="27" s="1"/>
  <c r="AS230" i="27"/>
  <c r="AQ246" i="27" l="1"/>
  <c r="AS246" i="27" s="1"/>
  <c r="AK117" i="27" l="1"/>
  <c r="AK139" i="27" s="1"/>
  <c r="AO142" i="27"/>
  <c r="AL142" i="27"/>
  <c r="AI142" i="27"/>
  <c r="AF142" i="27"/>
  <c r="AR141" i="27"/>
  <c r="AR140" i="27"/>
  <c r="AR139" i="27"/>
  <c r="AR138" i="27"/>
  <c r="AR137" i="27"/>
  <c r="AR136" i="27"/>
  <c r="AR135" i="27"/>
  <c r="AR134" i="27"/>
  <c r="AR133" i="27"/>
  <c r="AR132" i="27"/>
  <c r="AR131" i="27"/>
  <c r="AR130" i="27"/>
  <c r="AR129" i="27"/>
  <c r="AR128" i="27"/>
  <c r="AR127" i="27"/>
  <c r="AR126" i="27"/>
  <c r="AQ126" i="27"/>
  <c r="AE104" i="27"/>
  <c r="AG104" i="27" s="1"/>
  <c r="AH104" i="27"/>
  <c r="AK104" i="27"/>
  <c r="AN104" i="27"/>
  <c r="AN119" i="27"/>
  <c r="AN118" i="27"/>
  <c r="AN140" i="27" s="1"/>
  <c r="AN117" i="27"/>
  <c r="AN116" i="27"/>
  <c r="AN138" i="27" s="1"/>
  <c r="AN115" i="27"/>
  <c r="AN114" i="27"/>
  <c r="AN136" i="27" s="1"/>
  <c r="AN113" i="27"/>
  <c r="AN112" i="27"/>
  <c r="AN134" i="27" s="1"/>
  <c r="AN111" i="27"/>
  <c r="AN110" i="27"/>
  <c r="AP110" i="27" s="1"/>
  <c r="AN109" i="27"/>
  <c r="AN131" i="27" s="1"/>
  <c r="AN108" i="27"/>
  <c r="AP108" i="27" s="1"/>
  <c r="AN107" i="27"/>
  <c r="AN129" i="27" s="1"/>
  <c r="AN106" i="27"/>
  <c r="AP106" i="27" s="1"/>
  <c r="AN105" i="27"/>
  <c r="AN127" i="27" s="1"/>
  <c r="AK119" i="27"/>
  <c r="AK141" i="27" s="1"/>
  <c r="AK118" i="27"/>
  <c r="AK116" i="27"/>
  <c r="AK138" i="27" s="1"/>
  <c r="AK115" i="27"/>
  <c r="AK137" i="27" s="1"/>
  <c r="AK114" i="27"/>
  <c r="AK136" i="27" s="1"/>
  <c r="AK113" i="27"/>
  <c r="AK135" i="27" s="1"/>
  <c r="AK112" i="27"/>
  <c r="AK134" i="27" s="1"/>
  <c r="AK111" i="27"/>
  <c r="AK133" i="27" s="1"/>
  <c r="AK110" i="27"/>
  <c r="AK132" i="27" s="1"/>
  <c r="AK109" i="27"/>
  <c r="AK131" i="27" s="1"/>
  <c r="AK108" i="27"/>
  <c r="AK130" i="27" s="1"/>
  <c r="AK107" i="27"/>
  <c r="AK129" i="27" s="1"/>
  <c r="AK106" i="27"/>
  <c r="AK128" i="27" s="1"/>
  <c r="AK105" i="27"/>
  <c r="AK127" i="27" s="1"/>
  <c r="AH105" i="27"/>
  <c r="AH127" i="27" s="1"/>
  <c r="AH106" i="27"/>
  <c r="AH128" i="27" s="1"/>
  <c r="AH107" i="27"/>
  <c r="AH129" i="27" s="1"/>
  <c r="AH108" i="27"/>
  <c r="AH130" i="27" s="1"/>
  <c r="AH109" i="27"/>
  <c r="AH131" i="27" s="1"/>
  <c r="AH110" i="27"/>
  <c r="AH132" i="27" s="1"/>
  <c r="AH111" i="27"/>
  <c r="AH133" i="27" s="1"/>
  <c r="AH112" i="27"/>
  <c r="AH134" i="27" s="1"/>
  <c r="AH113" i="27"/>
  <c r="AH135" i="27" s="1"/>
  <c r="AH114" i="27"/>
  <c r="AH136" i="27" s="1"/>
  <c r="AH115" i="27"/>
  <c r="AH137" i="27" s="1"/>
  <c r="AH116" i="27"/>
  <c r="AH138" i="27" s="1"/>
  <c r="AH117" i="27"/>
  <c r="AH139" i="27" s="1"/>
  <c r="AH118" i="27"/>
  <c r="AH140" i="27" s="1"/>
  <c r="AH119" i="27"/>
  <c r="AH141" i="27" s="1"/>
  <c r="AE105" i="27"/>
  <c r="AE127" i="27" s="1"/>
  <c r="AE106" i="27"/>
  <c r="AE128" i="27" s="1"/>
  <c r="AE107" i="27"/>
  <c r="AE129" i="27" s="1"/>
  <c r="AE108" i="27"/>
  <c r="AE130" i="27" s="1"/>
  <c r="AE109" i="27"/>
  <c r="AE131" i="27" s="1"/>
  <c r="AE110" i="27"/>
  <c r="AE132" i="27" s="1"/>
  <c r="AE111" i="27"/>
  <c r="AE133" i="27" s="1"/>
  <c r="AE112" i="27"/>
  <c r="AE113" i="27"/>
  <c r="AE135" i="27" s="1"/>
  <c r="AE114" i="27"/>
  <c r="AE115" i="27"/>
  <c r="AE137" i="27" s="1"/>
  <c r="AE116" i="27"/>
  <c r="AE117" i="27"/>
  <c r="AE139" i="27" s="1"/>
  <c r="AE118" i="27"/>
  <c r="AE119" i="27"/>
  <c r="AE141" i="27" s="1"/>
  <c r="AO120" i="27"/>
  <c r="AL120" i="27"/>
  <c r="AI120" i="27"/>
  <c r="AF120" i="27"/>
  <c r="AR119" i="27"/>
  <c r="AM119" i="27"/>
  <c r="AR118" i="27"/>
  <c r="AR117" i="27"/>
  <c r="AM117" i="27"/>
  <c r="AJ117" i="27"/>
  <c r="AR116" i="27"/>
  <c r="AR115" i="27"/>
  <c r="AM115" i="27"/>
  <c r="AG115" i="27"/>
  <c r="AR114" i="27"/>
  <c r="AJ114" i="27"/>
  <c r="AR113" i="27"/>
  <c r="AR112" i="27"/>
  <c r="AP112" i="27"/>
  <c r="AR111" i="27"/>
  <c r="AM111" i="27"/>
  <c r="AR110" i="27"/>
  <c r="AM110" i="27"/>
  <c r="AR109" i="27"/>
  <c r="AM109" i="27"/>
  <c r="AJ109" i="27"/>
  <c r="AG109" i="27"/>
  <c r="AR108" i="27"/>
  <c r="AJ108" i="27"/>
  <c r="AG108" i="27"/>
  <c r="AR107" i="27"/>
  <c r="AM107" i="27"/>
  <c r="AJ107" i="27"/>
  <c r="AG107" i="27"/>
  <c r="AR106" i="27"/>
  <c r="AJ106" i="27"/>
  <c r="AR105" i="27"/>
  <c r="AP105" i="27"/>
  <c r="AR104" i="27"/>
  <c r="AP104" i="27"/>
  <c r="AM104" i="27"/>
  <c r="AF97" i="27"/>
  <c r="AE97" i="27"/>
  <c r="AG96" i="27"/>
  <c r="AG95" i="27"/>
  <c r="AG94" i="27"/>
  <c r="AG93" i="27"/>
  <c r="AG92" i="27"/>
  <c r="AG91" i="27"/>
  <c r="AG90" i="27"/>
  <c r="AG89" i="27"/>
  <c r="AG88" i="27"/>
  <c r="AG87" i="27"/>
  <c r="AG86" i="27"/>
  <c r="AG85" i="27"/>
  <c r="AG84" i="27"/>
  <c r="AG83" i="27"/>
  <c r="AG82" i="27"/>
  <c r="AG81" i="27"/>
  <c r="AO75" i="27"/>
  <c r="AN75" i="27"/>
  <c r="AL75" i="27"/>
  <c r="AK75" i="27"/>
  <c r="AI75" i="27"/>
  <c r="AH75" i="27"/>
  <c r="AF75" i="27"/>
  <c r="AE75" i="27"/>
  <c r="AP74" i="27"/>
  <c r="AR73" i="27"/>
  <c r="AQ73" i="27"/>
  <c r="AP73" i="27"/>
  <c r="AM73" i="27"/>
  <c r="AJ73" i="27"/>
  <c r="AG73" i="27"/>
  <c r="AR72" i="27"/>
  <c r="AQ72" i="27"/>
  <c r="AP72" i="27"/>
  <c r="AM72" i="27"/>
  <c r="AJ72" i="27"/>
  <c r="AG72" i="27"/>
  <c r="AR71" i="27"/>
  <c r="AQ71" i="27"/>
  <c r="AP71" i="27"/>
  <c r="AM71" i="27"/>
  <c r="AJ71" i="27"/>
  <c r="AG71" i="27"/>
  <c r="AR70" i="27"/>
  <c r="AQ70" i="27"/>
  <c r="AP70" i="27"/>
  <c r="AM70" i="27"/>
  <c r="AJ70" i="27"/>
  <c r="AG70" i="27"/>
  <c r="AR69" i="27"/>
  <c r="AQ69" i="27"/>
  <c r="AP69" i="27"/>
  <c r="AM69" i="27"/>
  <c r="AJ69" i="27"/>
  <c r="AG69" i="27"/>
  <c r="AR68" i="27"/>
  <c r="AQ68" i="27"/>
  <c r="AP68" i="27"/>
  <c r="AM68" i="27"/>
  <c r="AJ68" i="27"/>
  <c r="AG68" i="27"/>
  <c r="AR67" i="27"/>
  <c r="AQ67" i="27"/>
  <c r="AP67" i="27"/>
  <c r="AM67" i="27"/>
  <c r="AJ67" i="27"/>
  <c r="AG67" i="27"/>
  <c r="AR66" i="27"/>
  <c r="AQ66" i="27"/>
  <c r="AP66" i="27"/>
  <c r="AM66" i="27"/>
  <c r="AJ66" i="27"/>
  <c r="AG66" i="27"/>
  <c r="AR65" i="27"/>
  <c r="AQ65" i="27"/>
  <c r="AP65" i="27"/>
  <c r="AM65" i="27"/>
  <c r="AJ65" i="27"/>
  <c r="AG65" i="27"/>
  <c r="AR64" i="27"/>
  <c r="AQ64" i="27"/>
  <c r="AP64" i="27"/>
  <c r="AM64" i="27"/>
  <c r="AJ64" i="27"/>
  <c r="AG64" i="27"/>
  <c r="AR63" i="27"/>
  <c r="AQ63" i="27"/>
  <c r="AP63" i="27"/>
  <c r="AM63" i="27"/>
  <c r="AJ63" i="27"/>
  <c r="AG63" i="27"/>
  <c r="AR62" i="27"/>
  <c r="AQ62" i="27"/>
  <c r="AP62" i="27"/>
  <c r="AM62" i="27"/>
  <c r="AJ62" i="27"/>
  <c r="AG62" i="27"/>
  <c r="AR61" i="27"/>
  <c r="AQ61" i="27"/>
  <c r="AP61" i="27"/>
  <c r="AM61" i="27"/>
  <c r="AJ61" i="27"/>
  <c r="AG61" i="27"/>
  <c r="AR60" i="27"/>
  <c r="AQ60" i="27"/>
  <c r="AP60" i="27"/>
  <c r="AM60" i="27"/>
  <c r="AJ60" i="27"/>
  <c r="AG60" i="27"/>
  <c r="AR59" i="27"/>
  <c r="AQ59" i="27"/>
  <c r="AP59" i="27"/>
  <c r="AM59" i="27"/>
  <c r="AG59" i="27"/>
  <c r="AO53" i="27"/>
  <c r="AN53" i="27"/>
  <c r="AL53" i="27"/>
  <c r="AK53" i="27"/>
  <c r="AI53" i="27"/>
  <c r="AH53" i="27"/>
  <c r="AF53" i="27"/>
  <c r="AE53" i="27"/>
  <c r="AR52" i="27"/>
  <c r="AQ52" i="27"/>
  <c r="AJ52" i="27"/>
  <c r="AG52" i="27"/>
  <c r="AR51" i="27"/>
  <c r="AQ51" i="27"/>
  <c r="AP51" i="27"/>
  <c r="AM51" i="27"/>
  <c r="AJ51" i="27"/>
  <c r="AG51" i="27"/>
  <c r="AR50" i="27"/>
  <c r="AQ50" i="27"/>
  <c r="AP50" i="27"/>
  <c r="AM50" i="27"/>
  <c r="AJ50" i="27"/>
  <c r="AG50" i="27"/>
  <c r="AR49" i="27"/>
  <c r="AQ49" i="27"/>
  <c r="AP49" i="27"/>
  <c r="AM49" i="27"/>
  <c r="AJ49" i="27"/>
  <c r="AG49" i="27"/>
  <c r="AR48" i="27"/>
  <c r="AQ48" i="27"/>
  <c r="AP48" i="27"/>
  <c r="AM48" i="27"/>
  <c r="AJ48" i="27"/>
  <c r="AG48" i="27"/>
  <c r="AR47" i="27"/>
  <c r="AQ47" i="27"/>
  <c r="AP47" i="27"/>
  <c r="AM47" i="27"/>
  <c r="AJ47" i="27"/>
  <c r="AG47" i="27"/>
  <c r="AR46" i="27"/>
  <c r="AQ46" i="27"/>
  <c r="AP46" i="27"/>
  <c r="AM46" i="27"/>
  <c r="AJ46" i="27"/>
  <c r="AG46" i="27"/>
  <c r="AR45" i="27"/>
  <c r="AQ45" i="27"/>
  <c r="AP45" i="27"/>
  <c r="AM45" i="27"/>
  <c r="AJ45" i="27"/>
  <c r="AG45" i="27"/>
  <c r="AR44" i="27"/>
  <c r="AQ44" i="27"/>
  <c r="AP44" i="27"/>
  <c r="AM44" i="27"/>
  <c r="AJ44" i="27"/>
  <c r="AG44" i="27"/>
  <c r="AR43" i="27"/>
  <c r="AQ43" i="27"/>
  <c r="AP43" i="27"/>
  <c r="AM43" i="27"/>
  <c r="AJ43" i="27"/>
  <c r="AG43" i="27"/>
  <c r="AR42" i="27"/>
  <c r="AQ42" i="27"/>
  <c r="AP42" i="27"/>
  <c r="AM42" i="27"/>
  <c r="AJ42" i="27"/>
  <c r="AG42" i="27"/>
  <c r="AR41" i="27"/>
  <c r="AQ41" i="27"/>
  <c r="AP41" i="27"/>
  <c r="AM41" i="27"/>
  <c r="AJ41" i="27"/>
  <c r="AG41" i="27"/>
  <c r="AR40" i="27"/>
  <c r="AQ40" i="27"/>
  <c r="AP40" i="27"/>
  <c r="AM40" i="27"/>
  <c r="AJ40" i="27"/>
  <c r="AG40" i="27"/>
  <c r="AR39" i="27"/>
  <c r="AQ39" i="27"/>
  <c r="AP39" i="27"/>
  <c r="AM39" i="27"/>
  <c r="AJ39" i="27"/>
  <c r="AG39" i="27"/>
  <c r="AR38" i="27"/>
  <c r="AQ38" i="27"/>
  <c r="AP38" i="27"/>
  <c r="AM38" i="27"/>
  <c r="AJ38" i="27"/>
  <c r="AG38" i="27"/>
  <c r="AR37" i="27"/>
  <c r="AQ37" i="27"/>
  <c r="AP37" i="27"/>
  <c r="AM37" i="27"/>
  <c r="AG37" i="27"/>
  <c r="AO30" i="27"/>
  <c r="AN30" i="27"/>
  <c r="AL30" i="27"/>
  <c r="AK30" i="27"/>
  <c r="AI30" i="27"/>
  <c r="AH30" i="27"/>
  <c r="AF30" i="27"/>
  <c r="AE30" i="27"/>
  <c r="AR29" i="27"/>
  <c r="AQ29" i="27"/>
  <c r="AP29" i="27"/>
  <c r="AM29" i="27"/>
  <c r="AJ29" i="27"/>
  <c r="AG29" i="27"/>
  <c r="AR28" i="27"/>
  <c r="AQ28" i="27"/>
  <c r="AP28" i="27"/>
  <c r="AM28" i="27"/>
  <c r="AJ28" i="27"/>
  <c r="AG28" i="27"/>
  <c r="AR27" i="27"/>
  <c r="AQ27" i="27"/>
  <c r="AP27" i="27"/>
  <c r="AM27" i="27"/>
  <c r="AJ27" i="27"/>
  <c r="AG27" i="27"/>
  <c r="AR26" i="27"/>
  <c r="AQ26" i="27"/>
  <c r="AP26" i="27"/>
  <c r="AM26" i="27"/>
  <c r="AJ26" i="27"/>
  <c r="AG26" i="27"/>
  <c r="AR25" i="27"/>
  <c r="AQ25" i="27"/>
  <c r="AP25" i="27"/>
  <c r="AM25" i="27"/>
  <c r="AJ25" i="27"/>
  <c r="AG25" i="27"/>
  <c r="AR24" i="27"/>
  <c r="AQ24" i="27"/>
  <c r="AP24" i="27"/>
  <c r="AM24" i="27"/>
  <c r="AJ24" i="27"/>
  <c r="AG24" i="27"/>
  <c r="AR23" i="27"/>
  <c r="AQ23" i="27"/>
  <c r="AP23" i="27"/>
  <c r="AM23" i="27"/>
  <c r="AJ23" i="27"/>
  <c r="AG23" i="27"/>
  <c r="AR22" i="27"/>
  <c r="AQ22" i="27"/>
  <c r="AP22" i="27"/>
  <c r="AM22" i="27"/>
  <c r="AJ22" i="27"/>
  <c r="AG22" i="27"/>
  <c r="AR21" i="27"/>
  <c r="AQ21" i="27"/>
  <c r="AP21" i="27"/>
  <c r="AM21" i="27"/>
  <c r="AJ21" i="27"/>
  <c r="AG21" i="27"/>
  <c r="AR20" i="27"/>
  <c r="AQ20" i="27"/>
  <c r="AP20" i="27"/>
  <c r="AM20" i="27"/>
  <c r="AJ20" i="27"/>
  <c r="AG20" i="27"/>
  <c r="AR19" i="27"/>
  <c r="AQ19" i="27"/>
  <c r="AP19" i="27"/>
  <c r="AM19" i="27"/>
  <c r="AJ19" i="27"/>
  <c r="AG19" i="27"/>
  <c r="AR18" i="27"/>
  <c r="AQ18" i="27"/>
  <c r="AP18" i="27"/>
  <c r="AM18" i="27"/>
  <c r="AJ18" i="27"/>
  <c r="AG18" i="27"/>
  <c r="AR17" i="27"/>
  <c r="AQ17" i="27"/>
  <c r="AP17" i="27"/>
  <c r="AM17" i="27"/>
  <c r="AJ17" i="27"/>
  <c r="AG17" i="27"/>
  <c r="AR16" i="27"/>
  <c r="AQ16" i="27"/>
  <c r="AP16" i="27"/>
  <c r="AM16" i="27"/>
  <c r="AJ16" i="27"/>
  <c r="AG16" i="27"/>
  <c r="AR15" i="27"/>
  <c r="AQ15" i="27"/>
  <c r="AP15" i="27"/>
  <c r="AM15" i="27"/>
  <c r="AJ15" i="27"/>
  <c r="AG15" i="27"/>
  <c r="AR14" i="27"/>
  <c r="AQ14" i="27"/>
  <c r="AP14" i="27"/>
  <c r="AM14" i="27"/>
  <c r="AG14" i="27"/>
  <c r="AM108" i="27" l="1"/>
  <c r="AJ116" i="27"/>
  <c r="AP118" i="27"/>
  <c r="AM116" i="27"/>
  <c r="AM105" i="27"/>
  <c r="AG110" i="27"/>
  <c r="AG117" i="27"/>
  <c r="AQ53" i="27"/>
  <c r="AQ109" i="27"/>
  <c r="AQ75" i="27"/>
  <c r="AJ110" i="27"/>
  <c r="AG113" i="27"/>
  <c r="AM113" i="27"/>
  <c r="AG119" i="27"/>
  <c r="AQ30" i="27"/>
  <c r="AQ108" i="27"/>
  <c r="AS108" i="27" s="1"/>
  <c r="AQ111" i="27"/>
  <c r="AS111" i="27" s="1"/>
  <c r="AJ111" i="27"/>
  <c r="AP116" i="27"/>
  <c r="AJ115" i="27"/>
  <c r="AR30" i="27"/>
  <c r="AE120" i="27"/>
  <c r="AJ113" i="27"/>
  <c r="AN120" i="27"/>
  <c r="AP120" i="27" s="1"/>
  <c r="AQ105" i="27"/>
  <c r="AS105" i="27" s="1"/>
  <c r="AQ113" i="27"/>
  <c r="AS113" i="27" s="1"/>
  <c r="AG106" i="27"/>
  <c r="AP107" i="27"/>
  <c r="AJ112" i="27"/>
  <c r="AQ115" i="27"/>
  <c r="AQ107" i="27"/>
  <c r="AS107" i="27" s="1"/>
  <c r="AQ110" i="27"/>
  <c r="AS110" i="27" s="1"/>
  <c r="AM112" i="27"/>
  <c r="AQ117" i="27"/>
  <c r="AS117" i="27" s="1"/>
  <c r="AG105" i="27"/>
  <c r="AM106" i="27"/>
  <c r="AM114" i="27"/>
  <c r="AJ105" i="27"/>
  <c r="AQ106" i="27"/>
  <c r="AS106" i="27" s="1"/>
  <c r="AP109" i="27"/>
  <c r="AG111" i="27"/>
  <c r="AP114" i="27"/>
  <c r="AJ118" i="27"/>
  <c r="AK120" i="27"/>
  <c r="AM120" i="27" s="1"/>
  <c r="AR142" i="27"/>
  <c r="AS72" i="27"/>
  <c r="AN128" i="27"/>
  <c r="AQ128" i="27" s="1"/>
  <c r="AS128" i="27" s="1"/>
  <c r="AN132" i="27"/>
  <c r="AQ132" i="27" s="1"/>
  <c r="AS132" i="27" s="1"/>
  <c r="AJ119" i="27"/>
  <c r="AQ119" i="27"/>
  <c r="AS119" i="27" s="1"/>
  <c r="AN130" i="27"/>
  <c r="AQ130" i="27" s="1"/>
  <c r="AS130" i="27" s="1"/>
  <c r="AS126" i="27"/>
  <c r="AS14" i="27"/>
  <c r="AS15" i="27"/>
  <c r="AS16" i="27"/>
  <c r="AS17" i="27"/>
  <c r="AS18" i="27"/>
  <c r="AS19" i="27"/>
  <c r="AS20" i="27"/>
  <c r="AS21" i="27"/>
  <c r="AS22" i="27"/>
  <c r="AS23" i="27"/>
  <c r="AS24" i="27"/>
  <c r="AS25" i="27"/>
  <c r="AS26" i="27"/>
  <c r="AS27" i="27"/>
  <c r="AS28" i="27"/>
  <c r="AS29" i="27"/>
  <c r="AH142" i="27"/>
  <c r="AQ129" i="27"/>
  <c r="AS129" i="27" s="1"/>
  <c r="AQ127" i="27"/>
  <c r="AS127" i="27" s="1"/>
  <c r="AQ131" i="27"/>
  <c r="AS131" i="27" s="1"/>
  <c r="AK140" i="27"/>
  <c r="AK142" i="27" s="1"/>
  <c r="AM118" i="27"/>
  <c r="AN133" i="27"/>
  <c r="AP111" i="27"/>
  <c r="AN135" i="27"/>
  <c r="AP113" i="27"/>
  <c r="AN137" i="27"/>
  <c r="AP115" i="27"/>
  <c r="AN139" i="27"/>
  <c r="AP117" i="27"/>
  <c r="AN141" i="27"/>
  <c r="AP119" i="27"/>
  <c r="AQ118" i="27"/>
  <c r="AS118" i="27" s="1"/>
  <c r="AQ116" i="27"/>
  <c r="AS116" i="27" s="1"/>
  <c r="AQ114" i="27"/>
  <c r="AS114" i="27" s="1"/>
  <c r="AQ112" i="27"/>
  <c r="AS112" i="27" s="1"/>
  <c r="AE140" i="27"/>
  <c r="AE138" i="27"/>
  <c r="AE136" i="27"/>
  <c r="AE134" i="27"/>
  <c r="AS38" i="27"/>
  <c r="AS40" i="27"/>
  <c r="AS42" i="27"/>
  <c r="AS44" i="27"/>
  <c r="AS46" i="27"/>
  <c r="AS48" i="27"/>
  <c r="AS50" i="27"/>
  <c r="AG53" i="27"/>
  <c r="AJ53" i="27"/>
  <c r="AM53" i="27"/>
  <c r="AP53" i="27"/>
  <c r="AS59" i="27"/>
  <c r="AS61" i="27"/>
  <c r="AS63" i="27"/>
  <c r="AS65" i="27"/>
  <c r="AS67" i="27"/>
  <c r="AS69" i="27"/>
  <c r="AS71" i="27"/>
  <c r="AG75" i="27"/>
  <c r="AJ30" i="27"/>
  <c r="AM30" i="27"/>
  <c r="AP30" i="27"/>
  <c r="AS37" i="27"/>
  <c r="AS39" i="27"/>
  <c r="AS41" i="27"/>
  <c r="AS43" i="27"/>
  <c r="AS45" i="27"/>
  <c r="AS47" i="27"/>
  <c r="AS49" i="27"/>
  <c r="AS51" i="27"/>
  <c r="AS52" i="27"/>
  <c r="AS60" i="27"/>
  <c r="AS62" i="27"/>
  <c r="AS64" i="27"/>
  <c r="AS66" i="27"/>
  <c r="AS68" i="27"/>
  <c r="AS70" i="27"/>
  <c r="AR120" i="27"/>
  <c r="AH120" i="27"/>
  <c r="AJ120" i="27" s="1"/>
  <c r="AS73" i="27"/>
  <c r="AJ75" i="27"/>
  <c r="AM75" i="27"/>
  <c r="AP75" i="27"/>
  <c r="AG97" i="27"/>
  <c r="AS109" i="27"/>
  <c r="AS115" i="27"/>
  <c r="AG112" i="27"/>
  <c r="AG114" i="27"/>
  <c r="AG116" i="27"/>
  <c r="AG118" i="27"/>
  <c r="AG120" i="27"/>
  <c r="AQ104" i="27"/>
  <c r="AS104" i="27" s="1"/>
  <c r="AR75" i="27"/>
  <c r="AR53" i="27"/>
  <c r="AG30" i="27"/>
  <c r="AS53" i="27" l="1"/>
  <c r="AS75" i="27"/>
  <c r="AS30" i="27"/>
  <c r="AQ134" i="27"/>
  <c r="AS134" i="27" s="1"/>
  <c r="AQ138" i="27"/>
  <c r="AS138" i="27" s="1"/>
  <c r="AN142" i="27"/>
  <c r="AE142" i="27"/>
  <c r="AQ135" i="27"/>
  <c r="AS135" i="27" s="1"/>
  <c r="AQ139" i="27"/>
  <c r="AS139" i="27" s="1"/>
  <c r="AQ136" i="27"/>
  <c r="AS136" i="27" s="1"/>
  <c r="AQ140" i="27"/>
  <c r="AS140" i="27" s="1"/>
  <c r="AQ133" i="27"/>
  <c r="AQ137" i="27"/>
  <c r="AS137" i="27" s="1"/>
  <c r="AQ141" i="27"/>
  <c r="AS141" i="27" s="1"/>
  <c r="AQ120" i="27"/>
  <c r="AS120" i="27" s="1"/>
  <c r="AS133" i="27" l="1"/>
  <c r="AQ142" i="27"/>
  <c r="AS142" i="27" s="1"/>
  <c r="M14" i="24"/>
  <c r="M16" i="24"/>
  <c r="M17" i="24"/>
  <c r="M18" i="24"/>
  <c r="M19" i="24"/>
  <c r="M20" i="24"/>
  <c r="M22" i="24"/>
  <c r="J13" i="24"/>
  <c r="J15" i="24"/>
  <c r="J16" i="24"/>
  <c r="J17" i="24"/>
  <c r="G24" i="24"/>
  <c r="G11" i="24"/>
  <c r="M10" i="24"/>
  <c r="M11" i="24"/>
  <c r="G10" i="21"/>
  <c r="M9" i="21"/>
  <c r="M10" i="10"/>
  <c r="G11" i="10"/>
  <c r="M8" i="29"/>
  <c r="G9" i="29"/>
  <c r="M29" i="27"/>
  <c r="G29" i="27"/>
  <c r="D29" i="27"/>
  <c r="M28" i="27"/>
  <c r="J28" i="27"/>
  <c r="G28" i="27"/>
  <c r="D28" i="27"/>
  <c r="M27" i="27"/>
  <c r="J27" i="27"/>
  <c r="G27" i="27"/>
  <c r="D27" i="27"/>
  <c r="M26" i="27"/>
  <c r="J26" i="27"/>
  <c r="G26" i="27"/>
  <c r="D26" i="27"/>
  <c r="M25" i="27"/>
  <c r="J25" i="27"/>
  <c r="G25" i="27"/>
  <c r="D25" i="27"/>
  <c r="M24" i="27"/>
  <c r="J24" i="27"/>
  <c r="G24" i="27"/>
  <c r="D24" i="27"/>
  <c r="M23" i="27"/>
  <c r="J23" i="27"/>
  <c r="G23" i="27"/>
  <c r="D23" i="27"/>
  <c r="M22" i="27"/>
  <c r="J22" i="27"/>
  <c r="G22" i="27"/>
  <c r="D22" i="27"/>
  <c r="M21" i="27"/>
  <c r="J21" i="27"/>
  <c r="G21" i="27"/>
  <c r="D21" i="27"/>
  <c r="M20" i="27"/>
  <c r="J20" i="27"/>
  <c r="G20" i="27"/>
  <c r="D20" i="27"/>
  <c r="M19" i="27"/>
  <c r="J19" i="27"/>
  <c r="G19" i="27"/>
  <c r="D19" i="27"/>
  <c r="M18" i="27"/>
  <c r="J18" i="27"/>
  <c r="G18" i="27"/>
  <c r="D18" i="27"/>
  <c r="M17" i="27"/>
  <c r="J17" i="27"/>
  <c r="G17" i="27"/>
  <c r="D17" i="27"/>
  <c r="M16" i="27"/>
  <c r="J16" i="27"/>
  <c r="G16" i="27"/>
  <c r="D16" i="27"/>
  <c r="M15" i="27"/>
  <c r="J15" i="27"/>
  <c r="G15" i="27"/>
  <c r="D15" i="27"/>
  <c r="M14" i="27"/>
  <c r="J14" i="27"/>
  <c r="D14" i="27"/>
  <c r="M30" i="42"/>
  <c r="J30" i="42"/>
  <c r="G30" i="42"/>
  <c r="D30" i="42"/>
  <c r="M29" i="42"/>
  <c r="J29" i="42"/>
  <c r="G29" i="42"/>
  <c r="D29" i="42"/>
  <c r="M28" i="42"/>
  <c r="J28" i="42"/>
  <c r="G28" i="42"/>
  <c r="D28" i="42"/>
  <c r="M27" i="42"/>
  <c r="J27" i="42"/>
  <c r="G27" i="42"/>
  <c r="D27" i="42"/>
  <c r="M26" i="42"/>
  <c r="J26" i="42"/>
  <c r="G26" i="42"/>
  <c r="D26" i="42"/>
  <c r="M25" i="42"/>
  <c r="J25" i="42"/>
  <c r="G25" i="42"/>
  <c r="D25" i="42"/>
  <c r="M24" i="42"/>
  <c r="J24" i="42"/>
  <c r="G24" i="42"/>
  <c r="D24" i="42"/>
  <c r="M23" i="42"/>
  <c r="J23" i="42"/>
  <c r="G23" i="42"/>
  <c r="D23" i="42"/>
  <c r="M22" i="42"/>
  <c r="J22" i="42"/>
  <c r="G22" i="42"/>
  <c r="D22" i="42"/>
  <c r="M21" i="42"/>
  <c r="J21" i="42"/>
  <c r="G21" i="42"/>
  <c r="D21" i="42"/>
  <c r="M20" i="42"/>
  <c r="J20" i="42"/>
  <c r="G20" i="42"/>
  <c r="D20" i="42"/>
  <c r="M19" i="42"/>
  <c r="J19" i="42"/>
  <c r="G19" i="42"/>
  <c r="D19" i="42"/>
  <c r="M18" i="42"/>
  <c r="J18" i="42"/>
  <c r="G18" i="42"/>
  <c r="D18" i="42"/>
  <c r="M17" i="42"/>
  <c r="J17" i="42"/>
  <c r="G17" i="42"/>
  <c r="D17" i="42"/>
  <c r="M16" i="42"/>
  <c r="J16" i="42"/>
  <c r="G16" i="42"/>
  <c r="D16" i="42"/>
  <c r="M15" i="42"/>
  <c r="J15" i="42"/>
  <c r="D15" i="42"/>
  <c r="G13" i="25"/>
  <c r="M12" i="25"/>
  <c r="O27" i="25"/>
  <c r="N27" i="25"/>
  <c r="M27" i="25"/>
  <c r="J27" i="25"/>
  <c r="G27" i="25"/>
  <c r="D27" i="25"/>
  <c r="O26" i="25"/>
  <c r="N26" i="25"/>
  <c r="M26" i="25"/>
  <c r="J26" i="25"/>
  <c r="G26" i="25"/>
  <c r="D26" i="25"/>
  <c r="O25" i="25"/>
  <c r="N25" i="25"/>
  <c r="M25" i="25"/>
  <c r="J25" i="25"/>
  <c r="G25" i="25"/>
  <c r="D25" i="25"/>
  <c r="O24" i="25"/>
  <c r="N24" i="25"/>
  <c r="M24" i="25"/>
  <c r="J24" i="25"/>
  <c r="G24" i="25"/>
  <c r="D24" i="25"/>
  <c r="O23" i="25"/>
  <c r="N23" i="25"/>
  <c r="M23" i="25"/>
  <c r="J23" i="25"/>
  <c r="G23" i="25"/>
  <c r="D23" i="25"/>
  <c r="O22" i="25"/>
  <c r="N22" i="25"/>
  <c r="M22" i="25"/>
  <c r="J22" i="25"/>
  <c r="G22" i="25"/>
  <c r="D22" i="25"/>
  <c r="O21" i="25"/>
  <c r="N21" i="25"/>
  <c r="M21" i="25"/>
  <c r="J21" i="25"/>
  <c r="G21" i="25"/>
  <c r="D21" i="25"/>
  <c r="O20" i="25"/>
  <c r="N20" i="25"/>
  <c r="M20" i="25"/>
  <c r="J20" i="25"/>
  <c r="G20" i="25"/>
  <c r="D20" i="25"/>
  <c r="O19" i="25"/>
  <c r="N19" i="25"/>
  <c r="M19" i="25"/>
  <c r="J19" i="25"/>
  <c r="G19" i="25"/>
  <c r="D19" i="25"/>
  <c r="O18" i="25"/>
  <c r="N18" i="25"/>
  <c r="M18" i="25"/>
  <c r="J18" i="25"/>
  <c r="G18" i="25"/>
  <c r="D18" i="25"/>
  <c r="O17" i="25"/>
  <c r="N17" i="25"/>
  <c r="M17" i="25"/>
  <c r="J17" i="25"/>
  <c r="G17" i="25"/>
  <c r="D17" i="25"/>
  <c r="O16" i="25"/>
  <c r="N16" i="25"/>
  <c r="M16" i="25"/>
  <c r="J16" i="25"/>
  <c r="G16" i="25"/>
  <c r="D16" i="25"/>
  <c r="O15" i="25"/>
  <c r="N15" i="25"/>
  <c r="M15" i="25"/>
  <c r="J15" i="25"/>
  <c r="G15" i="25"/>
  <c r="D15" i="25"/>
  <c r="O14" i="25"/>
  <c r="N14" i="25"/>
  <c r="M14" i="25"/>
  <c r="J14" i="25"/>
  <c r="G14" i="25"/>
  <c r="D14" i="25"/>
  <c r="O13" i="25"/>
  <c r="N13" i="25"/>
  <c r="M13" i="25"/>
  <c r="J13" i="25"/>
  <c r="D13" i="25"/>
  <c r="O12" i="25"/>
  <c r="N12" i="25"/>
  <c r="J12" i="25"/>
  <c r="D12" i="25"/>
  <c r="B25" i="21"/>
  <c r="M9" i="17"/>
  <c r="G10" i="17"/>
  <c r="G49" i="43"/>
  <c r="H42" i="43"/>
  <c r="I42" i="43"/>
  <c r="H43" i="43"/>
  <c r="I43" i="43"/>
  <c r="H44" i="43"/>
  <c r="I44" i="43"/>
  <c r="H45" i="43"/>
  <c r="I45" i="43"/>
  <c r="H46" i="43"/>
  <c r="I46" i="43"/>
  <c r="H47" i="43"/>
  <c r="I47" i="43"/>
  <c r="H48" i="43"/>
  <c r="I48" i="43"/>
  <c r="H49" i="43"/>
  <c r="I49" i="43"/>
  <c r="C50" i="43"/>
  <c r="B46" i="6"/>
  <c r="G45" i="6"/>
  <c r="G44" i="6"/>
  <c r="G43" i="6"/>
  <c r="M23" i="28"/>
  <c r="J23" i="28"/>
  <c r="G23" i="28"/>
  <c r="D23" i="28"/>
  <c r="M22" i="28"/>
  <c r="J22" i="28"/>
  <c r="G22" i="28"/>
  <c r="D22" i="28"/>
  <c r="M21" i="28"/>
  <c r="J21" i="28"/>
  <c r="G21" i="28"/>
  <c r="D21" i="28"/>
  <c r="M20" i="28"/>
  <c r="J20" i="28"/>
  <c r="G20" i="28"/>
  <c r="D20" i="28"/>
  <c r="M19" i="28"/>
  <c r="J19" i="28"/>
  <c r="G19" i="28"/>
  <c r="D19" i="28"/>
  <c r="M18" i="28"/>
  <c r="J18" i="28"/>
  <c r="G18" i="28"/>
  <c r="D18" i="28"/>
  <c r="M17" i="28"/>
  <c r="J17" i="28"/>
  <c r="G17" i="28"/>
  <c r="D17" i="28"/>
  <c r="M16" i="28"/>
  <c r="J16" i="28"/>
  <c r="G16" i="28"/>
  <c r="D16" i="28"/>
  <c r="M15" i="28"/>
  <c r="J15" i="28"/>
  <c r="G15" i="28"/>
  <c r="D15" i="28"/>
  <c r="M14" i="28"/>
  <c r="J14" i="28"/>
  <c r="G14" i="28"/>
  <c r="D14" i="28"/>
  <c r="M13" i="28"/>
  <c r="J13" i="28"/>
  <c r="G13" i="28"/>
  <c r="D13" i="28"/>
  <c r="M12" i="28"/>
  <c r="J12" i="28"/>
  <c r="G12" i="28"/>
  <c r="D12" i="28"/>
  <c r="M11" i="28"/>
  <c r="J11" i="28"/>
  <c r="G11" i="28"/>
  <c r="D11" i="28"/>
  <c r="M10" i="28"/>
  <c r="J10" i="28"/>
  <c r="G10" i="28"/>
  <c r="D10" i="28"/>
  <c r="M9" i="28"/>
  <c r="J9" i="28"/>
  <c r="D9" i="28"/>
  <c r="J8" i="28"/>
  <c r="D8" i="28"/>
  <c r="M11" i="34"/>
  <c r="M10" i="35"/>
  <c r="M9" i="36"/>
  <c r="M10" i="36"/>
  <c r="M10" i="37"/>
  <c r="M11" i="37"/>
  <c r="M12" i="37"/>
  <c r="G12" i="41"/>
  <c r="M11" i="41"/>
  <c r="M11" i="38"/>
  <c r="G12" i="38"/>
  <c r="N25" i="35"/>
  <c r="N24" i="35"/>
  <c r="N23" i="35"/>
  <c r="N22" i="35"/>
  <c r="N21" i="35"/>
  <c r="N20" i="35"/>
  <c r="N19" i="35"/>
  <c r="N18" i="35"/>
  <c r="N17" i="35"/>
  <c r="N16" i="35"/>
  <c r="N15" i="35"/>
  <c r="N14" i="35"/>
  <c r="N13" i="35"/>
  <c r="N12" i="35"/>
  <c r="N11" i="35"/>
  <c r="N10" i="35"/>
  <c r="B26" i="37"/>
  <c r="N10" i="37"/>
  <c r="O25" i="37"/>
  <c r="N25" i="37"/>
  <c r="M25" i="37"/>
  <c r="J25" i="37"/>
  <c r="G25" i="37"/>
  <c r="D25" i="37"/>
  <c r="O24" i="37"/>
  <c r="N24" i="37"/>
  <c r="M24" i="37"/>
  <c r="J24" i="37"/>
  <c r="G24" i="37"/>
  <c r="D24" i="37"/>
  <c r="O23" i="37"/>
  <c r="N23" i="37"/>
  <c r="M23" i="37"/>
  <c r="J23" i="37"/>
  <c r="G23" i="37"/>
  <c r="D23" i="37"/>
  <c r="O22" i="37"/>
  <c r="N22" i="37"/>
  <c r="M22" i="37"/>
  <c r="J22" i="37"/>
  <c r="G22" i="37"/>
  <c r="D22" i="37"/>
  <c r="O21" i="37"/>
  <c r="N21" i="37"/>
  <c r="M21" i="37"/>
  <c r="J21" i="37"/>
  <c r="G21" i="37"/>
  <c r="D21" i="37"/>
  <c r="O20" i="37"/>
  <c r="N20" i="37"/>
  <c r="M20" i="37"/>
  <c r="J20" i="37"/>
  <c r="G20" i="37"/>
  <c r="D20" i="37"/>
  <c r="O19" i="37"/>
  <c r="N19" i="37"/>
  <c r="M19" i="37"/>
  <c r="J19" i="37"/>
  <c r="G19" i="37"/>
  <c r="D19" i="37"/>
  <c r="O18" i="37"/>
  <c r="N18" i="37"/>
  <c r="M18" i="37"/>
  <c r="J18" i="37"/>
  <c r="G18" i="37"/>
  <c r="D18" i="37"/>
  <c r="O17" i="37"/>
  <c r="N17" i="37"/>
  <c r="M17" i="37"/>
  <c r="J17" i="37"/>
  <c r="G17" i="37"/>
  <c r="D17" i="37"/>
  <c r="O16" i="37"/>
  <c r="N16" i="37"/>
  <c r="M16" i="37"/>
  <c r="J16" i="37"/>
  <c r="G16" i="37"/>
  <c r="D16" i="37"/>
  <c r="O15" i="37"/>
  <c r="N15" i="37"/>
  <c r="M15" i="37"/>
  <c r="J15" i="37"/>
  <c r="G15" i="37"/>
  <c r="D15" i="37"/>
  <c r="O14" i="37"/>
  <c r="N14" i="37"/>
  <c r="M14" i="37"/>
  <c r="J14" i="37"/>
  <c r="G14" i="37"/>
  <c r="D14" i="37"/>
  <c r="O13" i="37"/>
  <c r="N13" i="37"/>
  <c r="M13" i="37"/>
  <c r="J13" i="37"/>
  <c r="G13" i="37"/>
  <c r="D13" i="37"/>
  <c r="O12" i="37"/>
  <c r="N12" i="37"/>
  <c r="J12" i="37"/>
  <c r="G12" i="37"/>
  <c r="D12" i="37"/>
  <c r="O11" i="37"/>
  <c r="N11" i="37"/>
  <c r="J11" i="37"/>
  <c r="D11" i="37"/>
  <c r="O10" i="37"/>
  <c r="P10" i="37" s="1"/>
  <c r="J10" i="37"/>
  <c r="D10" i="37"/>
  <c r="N10" i="36"/>
  <c r="N11" i="36"/>
  <c r="N12" i="36"/>
  <c r="N13" i="36"/>
  <c r="N14" i="36"/>
  <c r="N15" i="36"/>
  <c r="N16" i="36"/>
  <c r="N17" i="36"/>
  <c r="N18" i="36"/>
  <c r="N19" i="36"/>
  <c r="N20" i="36"/>
  <c r="N21" i="36"/>
  <c r="N22" i="36"/>
  <c r="N23" i="36"/>
  <c r="N24" i="36"/>
  <c r="N9" i="36"/>
  <c r="O24" i="36"/>
  <c r="M24" i="36"/>
  <c r="J24" i="36"/>
  <c r="G24" i="36"/>
  <c r="D24" i="36"/>
  <c r="O23" i="36"/>
  <c r="M23" i="36"/>
  <c r="J23" i="36"/>
  <c r="G23" i="36"/>
  <c r="D23" i="36"/>
  <c r="O22" i="36"/>
  <c r="M22" i="36"/>
  <c r="J22" i="36"/>
  <c r="G22" i="36"/>
  <c r="D22" i="36"/>
  <c r="O21" i="36"/>
  <c r="M21" i="36"/>
  <c r="J21" i="36"/>
  <c r="G21" i="36"/>
  <c r="D21" i="36"/>
  <c r="O20" i="36"/>
  <c r="P20" i="36" s="1"/>
  <c r="M20" i="36"/>
  <c r="J20" i="36"/>
  <c r="G20" i="36"/>
  <c r="D20" i="36"/>
  <c r="O19" i="36"/>
  <c r="P19" i="36" s="1"/>
  <c r="M19" i="36"/>
  <c r="J19" i="36"/>
  <c r="G19" i="36"/>
  <c r="D19" i="36"/>
  <c r="O18" i="36"/>
  <c r="P18" i="36" s="1"/>
  <c r="M18" i="36"/>
  <c r="J18" i="36"/>
  <c r="G18" i="36"/>
  <c r="D18" i="36"/>
  <c r="O17" i="36"/>
  <c r="P17" i="36" s="1"/>
  <c r="M17" i="36"/>
  <c r="J17" i="36"/>
  <c r="G17" i="36"/>
  <c r="D17" i="36"/>
  <c r="O16" i="36"/>
  <c r="P16" i="36" s="1"/>
  <c r="M16" i="36"/>
  <c r="J16" i="36"/>
  <c r="G16" i="36"/>
  <c r="D16" i="36"/>
  <c r="O15" i="36"/>
  <c r="P15" i="36" s="1"/>
  <c r="M15" i="36"/>
  <c r="J15" i="36"/>
  <c r="G15" i="36"/>
  <c r="D15" i="36"/>
  <c r="O14" i="36"/>
  <c r="M14" i="36"/>
  <c r="J14" i="36"/>
  <c r="G14" i="36"/>
  <c r="D14" i="36"/>
  <c r="O13" i="36"/>
  <c r="M13" i="36"/>
  <c r="J13" i="36"/>
  <c r="G13" i="36"/>
  <c r="D13" i="36"/>
  <c r="O12" i="36"/>
  <c r="P12" i="36" s="1"/>
  <c r="M12" i="36"/>
  <c r="J12" i="36"/>
  <c r="G12" i="36"/>
  <c r="D12" i="36"/>
  <c r="O11" i="36"/>
  <c r="P11" i="36" s="1"/>
  <c r="M11" i="36"/>
  <c r="J11" i="36"/>
  <c r="G11" i="36"/>
  <c r="D11" i="36"/>
  <c r="O10" i="36"/>
  <c r="P10" i="36" s="1"/>
  <c r="J10" i="36"/>
  <c r="D10" i="36"/>
  <c r="O9" i="36"/>
  <c r="P9" i="36" s="1"/>
  <c r="J9" i="36"/>
  <c r="D9" i="36"/>
  <c r="O25" i="35"/>
  <c r="M25" i="35"/>
  <c r="J25" i="35"/>
  <c r="G25" i="35"/>
  <c r="D25" i="35"/>
  <c r="O24" i="35"/>
  <c r="M24" i="35"/>
  <c r="J24" i="35"/>
  <c r="G24" i="35"/>
  <c r="D24" i="35"/>
  <c r="O23" i="35"/>
  <c r="P23" i="35" s="1"/>
  <c r="M23" i="35"/>
  <c r="J23" i="35"/>
  <c r="G23" i="35"/>
  <c r="D23" i="35"/>
  <c r="O22" i="35"/>
  <c r="P22" i="35" s="1"/>
  <c r="M22" i="35"/>
  <c r="J22" i="35"/>
  <c r="G22" i="35"/>
  <c r="D22" i="35"/>
  <c r="O21" i="35"/>
  <c r="P21" i="35" s="1"/>
  <c r="M21" i="35"/>
  <c r="J21" i="35"/>
  <c r="G21" i="35"/>
  <c r="D21" i="35"/>
  <c r="O20" i="35"/>
  <c r="P20" i="35" s="1"/>
  <c r="M20" i="35"/>
  <c r="J20" i="35"/>
  <c r="G20" i="35"/>
  <c r="D20" i="35"/>
  <c r="O19" i="35"/>
  <c r="P19" i="35" s="1"/>
  <c r="M19" i="35"/>
  <c r="J19" i="35"/>
  <c r="G19" i="35"/>
  <c r="D19" i="35"/>
  <c r="O18" i="35"/>
  <c r="M18" i="35"/>
  <c r="J18" i="35"/>
  <c r="G18" i="35"/>
  <c r="D18" i="35"/>
  <c r="O17" i="35"/>
  <c r="M17" i="35"/>
  <c r="J17" i="35"/>
  <c r="G17" i="35"/>
  <c r="D17" i="35"/>
  <c r="O16" i="35"/>
  <c r="M16" i="35"/>
  <c r="J16" i="35"/>
  <c r="G16" i="35"/>
  <c r="D16" i="35"/>
  <c r="O15" i="35"/>
  <c r="P15" i="35" s="1"/>
  <c r="M15" i="35"/>
  <c r="J15" i="35"/>
  <c r="G15" i="35"/>
  <c r="D15" i="35"/>
  <c r="O14" i="35"/>
  <c r="P14" i="35" s="1"/>
  <c r="M14" i="35"/>
  <c r="J14" i="35"/>
  <c r="G14" i="35"/>
  <c r="D14" i="35"/>
  <c r="O13" i="35"/>
  <c r="P13" i="35" s="1"/>
  <c r="M13" i="35"/>
  <c r="J13" i="35"/>
  <c r="G13" i="35"/>
  <c r="D13" i="35"/>
  <c r="O12" i="35"/>
  <c r="P12" i="35" s="1"/>
  <c r="M12" i="35"/>
  <c r="J12" i="35"/>
  <c r="G12" i="35"/>
  <c r="D12" i="35"/>
  <c r="O11" i="35"/>
  <c r="P11" i="35" s="1"/>
  <c r="M11" i="35"/>
  <c r="J11" i="35"/>
  <c r="D11" i="35"/>
  <c r="O10" i="35"/>
  <c r="J10" i="35"/>
  <c r="D10" i="35"/>
  <c r="F46" i="6"/>
  <c r="E46" i="6"/>
  <c r="D46" i="6"/>
  <c r="C46" i="6"/>
  <c r="P24" i="36" l="1"/>
  <c r="P23" i="36"/>
  <c r="P14" i="36"/>
  <c r="P22" i="36"/>
  <c r="P13" i="36"/>
  <c r="P21" i="36"/>
  <c r="P18" i="35"/>
  <c r="P10" i="35"/>
  <c r="P16" i="35"/>
  <c r="P17" i="35"/>
  <c r="P25" i="35"/>
  <c r="P24" i="35"/>
  <c r="P12" i="25"/>
  <c r="P13" i="25"/>
  <c r="P15" i="25"/>
  <c r="P17" i="25"/>
  <c r="P19" i="25"/>
  <c r="P21" i="25"/>
  <c r="P23" i="25"/>
  <c r="P25" i="25"/>
  <c r="P26" i="25"/>
  <c r="P27" i="25"/>
  <c r="P14" i="25"/>
  <c r="P16" i="25"/>
  <c r="P18" i="25"/>
  <c r="P20" i="25"/>
  <c r="P22" i="25"/>
  <c r="P24" i="25"/>
  <c r="J49" i="43"/>
  <c r="J48" i="43"/>
  <c r="J47" i="43"/>
  <c r="J46" i="43"/>
  <c r="J45" i="43"/>
  <c r="J44" i="43"/>
  <c r="J43" i="43"/>
  <c r="J42" i="43"/>
  <c r="P12" i="37"/>
  <c r="P14" i="37"/>
  <c r="P16" i="37"/>
  <c r="P18" i="37"/>
  <c r="P20" i="37"/>
  <c r="P22" i="37"/>
  <c r="P11" i="37"/>
  <c r="P13" i="37"/>
  <c r="P15" i="37"/>
  <c r="P17" i="37"/>
  <c r="P19" i="37"/>
  <c r="P21" i="37"/>
  <c r="P23" i="37"/>
  <c r="P24" i="37"/>
  <c r="P25" i="37"/>
  <c r="M12" i="38" l="1"/>
  <c r="J26" i="38"/>
  <c r="G13" i="38"/>
  <c r="J23" i="29"/>
  <c r="M10" i="21"/>
  <c r="E25" i="21"/>
  <c r="K26" i="10"/>
  <c r="I25" i="21"/>
  <c r="K25" i="21"/>
  <c r="H25" i="21"/>
  <c r="O15" i="27"/>
  <c r="O16" i="27"/>
  <c r="O17" i="27"/>
  <c r="O18" i="27"/>
  <c r="O19" i="27"/>
  <c r="O20" i="27"/>
  <c r="O21" i="27"/>
  <c r="O22" i="27"/>
  <c r="O23" i="27"/>
  <c r="O24" i="27"/>
  <c r="O25" i="27"/>
  <c r="O26" i="27"/>
  <c r="O27" i="27"/>
  <c r="O28" i="27"/>
  <c r="O29" i="27"/>
  <c r="O14" i="27"/>
  <c r="L30" i="27"/>
  <c r="K30" i="27"/>
  <c r="I30" i="27"/>
  <c r="H30" i="27"/>
  <c r="F30" i="27"/>
  <c r="E30" i="27"/>
  <c r="C30" i="27"/>
  <c r="M12" i="41"/>
  <c r="M13" i="41"/>
  <c r="M14" i="41"/>
  <c r="M15" i="41"/>
  <c r="G13" i="41"/>
  <c r="G14" i="41"/>
  <c r="J26" i="34"/>
  <c r="M12" i="34"/>
  <c r="G13" i="34"/>
  <c r="G14" i="34"/>
  <c r="G15" i="34"/>
  <c r="E24" i="29"/>
  <c r="M9" i="29"/>
  <c r="G10" i="29"/>
  <c r="O30" i="42"/>
  <c r="N30" i="42"/>
  <c r="O29" i="42"/>
  <c r="N29" i="42"/>
  <c r="O28" i="42"/>
  <c r="N28" i="42"/>
  <c r="O27" i="42"/>
  <c r="N27" i="42"/>
  <c r="O26" i="42"/>
  <c r="N26" i="42"/>
  <c r="O25" i="42"/>
  <c r="N25" i="42"/>
  <c r="O24" i="42"/>
  <c r="N24" i="42"/>
  <c r="O23" i="42"/>
  <c r="N23" i="42"/>
  <c r="O22" i="42"/>
  <c r="N22" i="42"/>
  <c r="O21" i="42"/>
  <c r="N21" i="42"/>
  <c r="O20" i="42"/>
  <c r="N20" i="42"/>
  <c r="O19" i="42"/>
  <c r="N19" i="42"/>
  <c r="O18" i="42"/>
  <c r="N18" i="42"/>
  <c r="O17" i="42"/>
  <c r="N17" i="42"/>
  <c r="O16" i="42"/>
  <c r="N16" i="42"/>
  <c r="O15" i="42"/>
  <c r="N15" i="42"/>
  <c r="G12" i="24"/>
  <c r="G13" i="24"/>
  <c r="G14" i="24"/>
  <c r="G15" i="24"/>
  <c r="G11" i="21"/>
  <c r="G12" i="21"/>
  <c r="G13" i="21"/>
  <c r="M10" i="17"/>
  <c r="M11" i="17"/>
  <c r="G11" i="17"/>
  <c r="G12" i="17"/>
  <c r="M11" i="10"/>
  <c r="M12" i="10"/>
  <c r="M13" i="10"/>
  <c r="M14" i="10"/>
  <c r="M15" i="10"/>
  <c r="M16" i="10"/>
  <c r="J25" i="10"/>
  <c r="J24" i="10"/>
  <c r="J23" i="10"/>
  <c r="J22" i="10"/>
  <c r="G12" i="10"/>
  <c r="G13" i="10"/>
  <c r="G14" i="10"/>
  <c r="G40" i="6"/>
  <c r="P21" i="42" l="1"/>
  <c r="P24" i="42"/>
  <c r="P28" i="42"/>
  <c r="P17" i="42"/>
  <c r="P25" i="42"/>
  <c r="P29" i="42"/>
  <c r="P27" i="42"/>
  <c r="P22" i="42"/>
  <c r="P30" i="42"/>
  <c r="P23" i="42"/>
  <c r="P26" i="42"/>
  <c r="P16" i="42"/>
  <c r="P20" i="42"/>
  <c r="P19" i="42"/>
  <c r="O30" i="27"/>
  <c r="P15" i="42"/>
  <c r="P18" i="42"/>
  <c r="N15" i="27" l="1"/>
  <c r="N16" i="27"/>
  <c r="N17" i="27"/>
  <c r="N18" i="27"/>
  <c r="P18" i="27" s="1"/>
  <c r="N19" i="27"/>
  <c r="N20" i="27"/>
  <c r="N21" i="27"/>
  <c r="N22" i="27"/>
  <c r="N23" i="27"/>
  <c r="N24" i="27"/>
  <c r="N25" i="27"/>
  <c r="N26" i="27"/>
  <c r="P26" i="27" s="1"/>
  <c r="N27" i="27"/>
  <c r="N28" i="27"/>
  <c r="N29" i="27"/>
  <c r="N14" i="27"/>
  <c r="P29" i="27" l="1"/>
  <c r="P21" i="27"/>
  <c r="P28" i="27"/>
  <c r="P14" i="27"/>
  <c r="P20" i="27"/>
  <c r="P22" i="27"/>
  <c r="P25" i="27"/>
  <c r="P17" i="27"/>
  <c r="P19" i="27"/>
  <c r="P24" i="27"/>
  <c r="P16" i="27"/>
  <c r="P23" i="27"/>
  <c r="P27" i="27"/>
  <c r="P15" i="27"/>
  <c r="O24" i="21"/>
  <c r="N24" i="21"/>
  <c r="G24" i="21"/>
  <c r="D24" i="21"/>
  <c r="O23" i="21"/>
  <c r="N23" i="21"/>
  <c r="M23" i="21"/>
  <c r="J23" i="21"/>
  <c r="G23" i="21"/>
  <c r="D23" i="21"/>
  <c r="O22" i="21"/>
  <c r="N22" i="21"/>
  <c r="M22" i="21"/>
  <c r="J22" i="21"/>
  <c r="G22" i="21"/>
  <c r="D22" i="21"/>
  <c r="O21" i="21"/>
  <c r="N21" i="21"/>
  <c r="M21" i="21"/>
  <c r="J21" i="21"/>
  <c r="G21" i="21"/>
  <c r="D21" i="21"/>
  <c r="O20" i="21"/>
  <c r="N20" i="21"/>
  <c r="M20" i="21"/>
  <c r="J20" i="21"/>
  <c r="G20" i="21"/>
  <c r="D20" i="21"/>
  <c r="O19" i="21"/>
  <c r="N19" i="21"/>
  <c r="M19" i="21"/>
  <c r="J19" i="21"/>
  <c r="G19" i="21"/>
  <c r="D19" i="21"/>
  <c r="O18" i="21"/>
  <c r="N18" i="21"/>
  <c r="M18" i="21"/>
  <c r="J18" i="21"/>
  <c r="G18" i="21"/>
  <c r="D18" i="21"/>
  <c r="O17" i="21"/>
  <c r="N17" i="21"/>
  <c r="M17" i="21"/>
  <c r="J17" i="21"/>
  <c r="G17" i="21"/>
  <c r="D17" i="21"/>
  <c r="O16" i="21"/>
  <c r="N16" i="21"/>
  <c r="M16" i="21"/>
  <c r="J16" i="21"/>
  <c r="G16" i="21"/>
  <c r="D16" i="21"/>
  <c r="O15" i="21"/>
  <c r="N15" i="21"/>
  <c r="M15" i="21"/>
  <c r="J15" i="21"/>
  <c r="G15" i="21"/>
  <c r="D15" i="21"/>
  <c r="O14" i="21"/>
  <c r="N14" i="21"/>
  <c r="M14" i="21"/>
  <c r="J14" i="21"/>
  <c r="G14" i="21"/>
  <c r="D14" i="21"/>
  <c r="O13" i="21"/>
  <c r="N13" i="21"/>
  <c r="M13" i="21"/>
  <c r="J13" i="21"/>
  <c r="D13" i="21"/>
  <c r="O12" i="21"/>
  <c r="N12" i="21"/>
  <c r="M12" i="21"/>
  <c r="J12" i="21"/>
  <c r="D12" i="21"/>
  <c r="O11" i="21"/>
  <c r="N11" i="21"/>
  <c r="M11" i="21"/>
  <c r="J11" i="21"/>
  <c r="D11" i="21"/>
  <c r="O10" i="21"/>
  <c r="N10" i="21"/>
  <c r="J10" i="21"/>
  <c r="D10" i="21"/>
  <c r="O9" i="21"/>
  <c r="N9" i="21"/>
  <c r="J9" i="21"/>
  <c r="D9" i="21"/>
  <c r="O25" i="21" l="1"/>
  <c r="N25" i="21"/>
  <c r="P12" i="21"/>
  <c r="P11" i="21"/>
  <c r="P15" i="21"/>
  <c r="P19" i="21"/>
  <c r="P23" i="21"/>
  <c r="P13" i="21"/>
  <c r="P21" i="21"/>
  <c r="P24" i="21"/>
  <c r="P20" i="21"/>
  <c r="P14" i="21"/>
  <c r="P22" i="21"/>
  <c r="P17" i="21"/>
  <c r="P9" i="21"/>
  <c r="P10" i="21"/>
  <c r="P18" i="21"/>
  <c r="P16" i="21"/>
  <c r="O26" i="38"/>
  <c r="N26" i="38"/>
  <c r="M26" i="38"/>
  <c r="G26" i="38"/>
  <c r="D26" i="38"/>
  <c r="O25" i="38"/>
  <c r="N25" i="38"/>
  <c r="M25" i="38"/>
  <c r="J25" i="38"/>
  <c r="G25" i="38"/>
  <c r="D25" i="38"/>
  <c r="O24" i="38"/>
  <c r="N24" i="38"/>
  <c r="M24" i="38"/>
  <c r="J24" i="38"/>
  <c r="G24" i="38"/>
  <c r="D24" i="38"/>
  <c r="O23" i="38"/>
  <c r="N23" i="38"/>
  <c r="M23" i="38"/>
  <c r="J23" i="38"/>
  <c r="G23" i="38"/>
  <c r="D23" i="38"/>
  <c r="O22" i="38"/>
  <c r="N22" i="38"/>
  <c r="M22" i="38"/>
  <c r="J22" i="38"/>
  <c r="G22" i="38"/>
  <c r="D22" i="38"/>
  <c r="O21" i="38"/>
  <c r="N21" i="38"/>
  <c r="M21" i="38"/>
  <c r="J21" i="38"/>
  <c r="G21" i="38"/>
  <c r="D21" i="38"/>
  <c r="O20" i="38"/>
  <c r="N20" i="38"/>
  <c r="M20" i="38"/>
  <c r="J20" i="38"/>
  <c r="G20" i="38"/>
  <c r="D20" i="38"/>
  <c r="O19" i="38"/>
  <c r="N19" i="38"/>
  <c r="M19" i="38"/>
  <c r="J19" i="38"/>
  <c r="G19" i="38"/>
  <c r="D19" i="38"/>
  <c r="O18" i="38"/>
  <c r="N18" i="38"/>
  <c r="M18" i="38"/>
  <c r="J18" i="38"/>
  <c r="G18" i="38"/>
  <c r="D18" i="38"/>
  <c r="O17" i="38"/>
  <c r="N17" i="38"/>
  <c r="M17" i="38"/>
  <c r="J17" i="38"/>
  <c r="G17" i="38"/>
  <c r="D17" i="38"/>
  <c r="O16" i="38"/>
  <c r="N16" i="38"/>
  <c r="M16" i="38"/>
  <c r="J16" i="38"/>
  <c r="G16" i="38"/>
  <c r="D16" i="38"/>
  <c r="O15" i="38"/>
  <c r="N15" i="38"/>
  <c r="M15" i="38"/>
  <c r="J15" i="38"/>
  <c r="G15" i="38"/>
  <c r="D15" i="38"/>
  <c r="O14" i="38"/>
  <c r="N14" i="38"/>
  <c r="M14" i="38"/>
  <c r="J14" i="38"/>
  <c r="G14" i="38"/>
  <c r="D14" i="38"/>
  <c r="O13" i="38"/>
  <c r="N13" i="38"/>
  <c r="M13" i="38"/>
  <c r="J13" i="38"/>
  <c r="D13" i="38"/>
  <c r="O12" i="38"/>
  <c r="N12" i="38"/>
  <c r="J12" i="38"/>
  <c r="D12" i="38"/>
  <c r="O11" i="38"/>
  <c r="N11" i="38"/>
  <c r="J11" i="38"/>
  <c r="D11" i="38"/>
  <c r="P14" i="38" l="1"/>
  <c r="P18" i="38"/>
  <c r="P22" i="38"/>
  <c r="P15" i="38"/>
  <c r="P17" i="38"/>
  <c r="P23" i="38"/>
  <c r="P25" i="38"/>
  <c r="P24" i="38"/>
  <c r="P21" i="38"/>
  <c r="P19" i="38"/>
  <c r="P12" i="38"/>
  <c r="P16" i="38"/>
  <c r="P11" i="38"/>
  <c r="P13" i="38"/>
  <c r="P20" i="38"/>
  <c r="P26" i="38"/>
  <c r="O23" i="29" l="1"/>
  <c r="N23" i="29"/>
  <c r="M23" i="29"/>
  <c r="G23" i="29"/>
  <c r="D23" i="29"/>
  <c r="O22" i="29"/>
  <c r="N22" i="29"/>
  <c r="M22" i="29"/>
  <c r="J22" i="29"/>
  <c r="G22" i="29"/>
  <c r="D22" i="29"/>
  <c r="O21" i="29"/>
  <c r="N21" i="29"/>
  <c r="M21" i="29"/>
  <c r="J21" i="29"/>
  <c r="G21" i="29"/>
  <c r="D21" i="29"/>
  <c r="O20" i="29"/>
  <c r="N20" i="29"/>
  <c r="M20" i="29"/>
  <c r="J20" i="29"/>
  <c r="G20" i="29"/>
  <c r="D20" i="29"/>
  <c r="O19" i="29"/>
  <c r="N19" i="29"/>
  <c r="M19" i="29"/>
  <c r="J19" i="29"/>
  <c r="G19" i="29"/>
  <c r="D19" i="29"/>
  <c r="O18" i="29"/>
  <c r="N18" i="29"/>
  <c r="M18" i="29"/>
  <c r="J18" i="29"/>
  <c r="G18" i="29"/>
  <c r="D18" i="29"/>
  <c r="O17" i="29"/>
  <c r="N17" i="29"/>
  <c r="M17" i="29"/>
  <c r="J17" i="29"/>
  <c r="G17" i="29"/>
  <c r="D17" i="29"/>
  <c r="O16" i="29"/>
  <c r="N16" i="29"/>
  <c r="M16" i="29"/>
  <c r="J16" i="29"/>
  <c r="G16" i="29"/>
  <c r="D16" i="29"/>
  <c r="O15" i="29"/>
  <c r="N15" i="29"/>
  <c r="M15" i="29"/>
  <c r="J15" i="29"/>
  <c r="G15" i="29"/>
  <c r="D15" i="29"/>
  <c r="O14" i="29"/>
  <c r="N14" i="29"/>
  <c r="M14" i="29"/>
  <c r="J14" i="29"/>
  <c r="G14" i="29"/>
  <c r="D14" i="29"/>
  <c r="O13" i="29"/>
  <c r="N13" i="29"/>
  <c r="M13" i="29"/>
  <c r="J13" i="29"/>
  <c r="G13" i="29"/>
  <c r="D13" i="29"/>
  <c r="O12" i="29"/>
  <c r="N12" i="29"/>
  <c r="M12" i="29"/>
  <c r="J12" i="29"/>
  <c r="G12" i="29"/>
  <c r="D12" i="29"/>
  <c r="O11" i="29"/>
  <c r="N11" i="29"/>
  <c r="M11" i="29"/>
  <c r="J11" i="29"/>
  <c r="G11" i="29"/>
  <c r="D11" i="29"/>
  <c r="O10" i="29"/>
  <c r="N10" i="29"/>
  <c r="M10" i="29"/>
  <c r="J10" i="29"/>
  <c r="D10" i="29"/>
  <c r="O9" i="29"/>
  <c r="N9" i="29"/>
  <c r="J9" i="29"/>
  <c r="D9" i="29"/>
  <c r="O8" i="29"/>
  <c r="N8" i="29"/>
  <c r="J8" i="29"/>
  <c r="D8" i="29"/>
  <c r="O24" i="24"/>
  <c r="N24" i="24"/>
  <c r="D24" i="24"/>
  <c r="O23" i="24"/>
  <c r="N23" i="24"/>
  <c r="G23" i="24"/>
  <c r="D23" i="24"/>
  <c r="O22" i="24"/>
  <c r="N22" i="24"/>
  <c r="G22" i="24"/>
  <c r="D22" i="24"/>
  <c r="O21" i="24"/>
  <c r="N21" i="24"/>
  <c r="G21" i="24"/>
  <c r="D21" i="24"/>
  <c r="O20" i="24"/>
  <c r="N20" i="24"/>
  <c r="G20" i="24"/>
  <c r="D20" i="24"/>
  <c r="O19" i="24"/>
  <c r="N19" i="24"/>
  <c r="G19" i="24"/>
  <c r="D19" i="24"/>
  <c r="O18" i="24"/>
  <c r="N18" i="24"/>
  <c r="G18" i="24"/>
  <c r="D18" i="24"/>
  <c r="O17" i="24"/>
  <c r="N17" i="24"/>
  <c r="G17" i="24"/>
  <c r="D17" i="24"/>
  <c r="O16" i="24"/>
  <c r="N16" i="24"/>
  <c r="G16" i="24"/>
  <c r="D16" i="24"/>
  <c r="O15" i="24"/>
  <c r="N15" i="24"/>
  <c r="D15" i="24"/>
  <c r="O14" i="24"/>
  <c r="N14" i="24"/>
  <c r="D14" i="24"/>
  <c r="O13" i="24"/>
  <c r="N13" i="24"/>
  <c r="D13" i="24"/>
  <c r="O12" i="24"/>
  <c r="N12" i="24"/>
  <c r="M12" i="24"/>
  <c r="D12" i="24"/>
  <c r="O11" i="24"/>
  <c r="N11" i="24"/>
  <c r="D11" i="24"/>
  <c r="O10" i="24"/>
  <c r="N10" i="24"/>
  <c r="D10" i="24"/>
  <c r="O24" i="17"/>
  <c r="N24" i="17"/>
  <c r="G24" i="17"/>
  <c r="D24" i="17"/>
  <c r="O23" i="17"/>
  <c r="N23" i="17"/>
  <c r="M23" i="17"/>
  <c r="J23" i="17"/>
  <c r="G23" i="17"/>
  <c r="D23" i="17"/>
  <c r="O22" i="17"/>
  <c r="N22" i="17"/>
  <c r="M22" i="17"/>
  <c r="J22" i="17"/>
  <c r="G22" i="17"/>
  <c r="D22" i="17"/>
  <c r="O21" i="17"/>
  <c r="N21" i="17"/>
  <c r="M21" i="17"/>
  <c r="J21" i="17"/>
  <c r="G21" i="17"/>
  <c r="D21" i="17"/>
  <c r="O20" i="17"/>
  <c r="N20" i="17"/>
  <c r="M20" i="17"/>
  <c r="J20" i="17"/>
  <c r="G20" i="17"/>
  <c r="D20" i="17"/>
  <c r="O19" i="17"/>
  <c r="N19" i="17"/>
  <c r="M19" i="17"/>
  <c r="J19" i="17"/>
  <c r="G19" i="17"/>
  <c r="D19" i="17"/>
  <c r="O18" i="17"/>
  <c r="N18" i="17"/>
  <c r="M18" i="17"/>
  <c r="J18" i="17"/>
  <c r="G18" i="17"/>
  <c r="D18" i="17"/>
  <c r="O17" i="17"/>
  <c r="N17" i="17"/>
  <c r="M17" i="17"/>
  <c r="J17" i="17"/>
  <c r="G17" i="17"/>
  <c r="D17" i="17"/>
  <c r="O16" i="17"/>
  <c r="N16" i="17"/>
  <c r="M16" i="17"/>
  <c r="J16" i="17"/>
  <c r="G16" i="17"/>
  <c r="D16" i="17"/>
  <c r="O15" i="17"/>
  <c r="N15" i="17"/>
  <c r="M15" i="17"/>
  <c r="J15" i="17"/>
  <c r="G15" i="17"/>
  <c r="D15" i="17"/>
  <c r="O14" i="17"/>
  <c r="N14" i="17"/>
  <c r="M14" i="17"/>
  <c r="J14" i="17"/>
  <c r="G14" i="17"/>
  <c r="D14" i="17"/>
  <c r="O13" i="17"/>
  <c r="N13" i="17"/>
  <c r="M13" i="17"/>
  <c r="J13" i="17"/>
  <c r="G13" i="17"/>
  <c r="D13" i="17"/>
  <c r="O12" i="17"/>
  <c r="N12" i="17"/>
  <c r="M12" i="17"/>
  <c r="J12" i="17"/>
  <c r="D12" i="17"/>
  <c r="O11" i="17"/>
  <c r="N11" i="17"/>
  <c r="J11" i="17"/>
  <c r="D11" i="17"/>
  <c r="O10" i="17"/>
  <c r="N10" i="17"/>
  <c r="J10" i="17"/>
  <c r="D10" i="17"/>
  <c r="O9" i="17"/>
  <c r="N9" i="17"/>
  <c r="J9" i="17"/>
  <c r="D9" i="17"/>
  <c r="L26" i="10"/>
  <c r="I26" i="10"/>
  <c r="H26" i="10"/>
  <c r="F26" i="10"/>
  <c r="E26" i="10"/>
  <c r="C26" i="10"/>
  <c r="B26" i="10"/>
  <c r="O25" i="10"/>
  <c r="N25" i="10"/>
  <c r="M25" i="10"/>
  <c r="G25" i="10"/>
  <c r="D25" i="10"/>
  <c r="O24" i="10"/>
  <c r="N24" i="10"/>
  <c r="M24" i="10"/>
  <c r="G24" i="10"/>
  <c r="D24" i="10"/>
  <c r="O23" i="10"/>
  <c r="N23" i="10"/>
  <c r="M23" i="10"/>
  <c r="G23" i="10"/>
  <c r="D23" i="10"/>
  <c r="O22" i="10"/>
  <c r="N22" i="10"/>
  <c r="M22" i="10"/>
  <c r="G22" i="10"/>
  <c r="D22" i="10"/>
  <c r="O21" i="10"/>
  <c r="N21" i="10"/>
  <c r="M21" i="10"/>
  <c r="J21" i="10"/>
  <c r="G21" i="10"/>
  <c r="D21" i="10"/>
  <c r="O20" i="10"/>
  <c r="N20" i="10"/>
  <c r="M20" i="10"/>
  <c r="J20" i="10"/>
  <c r="G20" i="10"/>
  <c r="D20" i="10"/>
  <c r="O19" i="10"/>
  <c r="N19" i="10"/>
  <c r="M19" i="10"/>
  <c r="J19" i="10"/>
  <c r="G19" i="10"/>
  <c r="D19" i="10"/>
  <c r="O18" i="10"/>
  <c r="N18" i="10"/>
  <c r="M18" i="10"/>
  <c r="J18" i="10"/>
  <c r="G18" i="10"/>
  <c r="D18" i="10"/>
  <c r="O17" i="10"/>
  <c r="N17" i="10"/>
  <c r="M17" i="10"/>
  <c r="J17" i="10"/>
  <c r="G17" i="10"/>
  <c r="D17" i="10"/>
  <c r="O16" i="10"/>
  <c r="N16" i="10"/>
  <c r="J16" i="10"/>
  <c r="G16" i="10"/>
  <c r="D16" i="10"/>
  <c r="O15" i="10"/>
  <c r="N15" i="10"/>
  <c r="J15" i="10"/>
  <c r="G15" i="10"/>
  <c r="D15" i="10"/>
  <c r="O14" i="10"/>
  <c r="N14" i="10"/>
  <c r="J14" i="10"/>
  <c r="D14" i="10"/>
  <c r="O13" i="10"/>
  <c r="N13" i="10"/>
  <c r="J13" i="10"/>
  <c r="D13" i="10"/>
  <c r="O12" i="10"/>
  <c r="N12" i="10"/>
  <c r="J12" i="10"/>
  <c r="D12" i="10"/>
  <c r="O11" i="10"/>
  <c r="N11" i="10"/>
  <c r="J11" i="10"/>
  <c r="D11" i="10"/>
  <c r="O10" i="10"/>
  <c r="N10" i="10"/>
  <c r="J10" i="10"/>
  <c r="D10" i="10"/>
  <c r="P14" i="24" l="1"/>
  <c r="N26" i="24"/>
  <c r="P13" i="29"/>
  <c r="P17" i="29"/>
  <c r="P17" i="24"/>
  <c r="P11" i="24"/>
  <c r="P23" i="24"/>
  <c r="P13" i="24"/>
  <c r="P22" i="24"/>
  <c r="P24" i="24"/>
  <c r="P10" i="17"/>
  <c r="N26" i="10"/>
  <c r="M26" i="10"/>
  <c r="D26" i="10"/>
  <c r="P25" i="10"/>
  <c r="P21" i="10"/>
  <c r="P22" i="29"/>
  <c r="P24" i="17"/>
  <c r="P12" i="24"/>
  <c r="J26" i="10"/>
  <c r="P16" i="10"/>
  <c r="G26" i="10"/>
  <c r="P15" i="17"/>
  <c r="P10" i="24"/>
  <c r="P11" i="29"/>
  <c r="P15" i="29"/>
  <c r="P14" i="10"/>
  <c r="P13" i="10"/>
  <c r="P17" i="10"/>
  <c r="P21" i="29"/>
  <c r="P21" i="24"/>
  <c r="P17" i="17"/>
  <c r="P11" i="17"/>
  <c r="P11" i="10"/>
  <c r="P15" i="10"/>
  <c r="P10" i="10"/>
  <c r="P12" i="10"/>
  <c r="P19" i="10"/>
  <c r="P23" i="10"/>
  <c r="P18" i="10"/>
  <c r="P20" i="10"/>
  <c r="P22" i="10"/>
  <c r="P24" i="10"/>
  <c r="P19" i="17"/>
  <c r="P20" i="17"/>
  <c r="P16" i="17"/>
  <c r="P22" i="17"/>
  <c r="P10" i="29"/>
  <c r="P18" i="29"/>
  <c r="P12" i="29"/>
  <c r="P20" i="29"/>
  <c r="P14" i="29"/>
  <c r="P16" i="29"/>
  <c r="P19" i="29"/>
  <c r="P8" i="29"/>
  <c r="P9" i="29"/>
  <c r="P23" i="29"/>
  <c r="P16" i="24"/>
  <c r="P18" i="24"/>
  <c r="P20" i="24"/>
  <c r="P15" i="24"/>
  <c r="P19" i="24"/>
  <c r="P9" i="17"/>
  <c r="P12" i="17"/>
  <c r="P14" i="17"/>
  <c r="P21" i="17"/>
  <c r="P23" i="17"/>
  <c r="P13" i="17"/>
  <c r="P18" i="17"/>
  <c r="O26" i="10"/>
  <c r="P26" i="10" l="1"/>
  <c r="B30" i="27" l="1"/>
  <c r="N30" i="27" s="1"/>
  <c r="L31" i="42" l="1"/>
  <c r="K31" i="42"/>
  <c r="I31" i="42"/>
  <c r="H31" i="42"/>
  <c r="F31" i="42"/>
  <c r="E31" i="42"/>
  <c r="C31" i="42"/>
  <c r="B31" i="42"/>
  <c r="J31" i="42" l="1"/>
  <c r="O31" i="42"/>
  <c r="M31" i="42"/>
  <c r="G31" i="42"/>
  <c r="D31" i="42"/>
  <c r="N31" i="42"/>
  <c r="P31" i="42" l="1"/>
  <c r="G15" i="41" l="1"/>
  <c r="B27" i="38" l="1"/>
  <c r="C27" i="38"/>
  <c r="E27" i="38"/>
  <c r="F27" i="38"/>
  <c r="H27" i="38"/>
  <c r="I27" i="38"/>
  <c r="K27" i="38"/>
  <c r="L27" i="38"/>
  <c r="G27" i="38" l="1"/>
  <c r="N27" i="38"/>
  <c r="O27" i="38"/>
  <c r="J27" i="38"/>
  <c r="M27" i="38"/>
  <c r="D27" i="38"/>
  <c r="P27" i="38" l="1"/>
  <c r="L26" i="35" l="1"/>
  <c r="K26" i="35"/>
  <c r="I26" i="35"/>
  <c r="H26" i="35"/>
  <c r="F26" i="35"/>
  <c r="E26" i="35"/>
  <c r="C26" i="35"/>
  <c r="B26" i="35"/>
  <c r="M13" i="34"/>
  <c r="F24" i="29"/>
  <c r="G42" i="6"/>
  <c r="G41" i="6"/>
  <c r="G39" i="6"/>
  <c r="J25" i="21"/>
  <c r="G48" i="43"/>
  <c r="G47" i="43"/>
  <c r="G46" i="43"/>
  <c r="G45" i="43"/>
  <c r="B50" i="43"/>
  <c r="M26" i="35" l="1"/>
  <c r="O26" i="35"/>
  <c r="G26" i="35"/>
  <c r="D26" i="35"/>
  <c r="J26" i="35"/>
  <c r="N26" i="35"/>
  <c r="P26" i="35" l="1"/>
  <c r="M14" i="34" l="1"/>
  <c r="M15" i="34"/>
  <c r="M16" i="34"/>
  <c r="M17" i="34"/>
  <c r="G50" i="43" l="1"/>
  <c r="L27" i="34" l="1"/>
  <c r="K27" i="34"/>
  <c r="I27" i="34"/>
  <c r="H27" i="34"/>
  <c r="F27" i="34"/>
  <c r="E27" i="34"/>
  <c r="C27" i="34"/>
  <c r="B27" i="34"/>
  <c r="O26" i="34"/>
  <c r="M26" i="34"/>
  <c r="G26" i="34"/>
  <c r="D26" i="34"/>
  <c r="O25" i="34"/>
  <c r="M25" i="34"/>
  <c r="J25" i="34"/>
  <c r="G25" i="34"/>
  <c r="D25" i="34"/>
  <c r="O24" i="34"/>
  <c r="M24" i="34"/>
  <c r="J24" i="34"/>
  <c r="G24" i="34"/>
  <c r="D24" i="34"/>
  <c r="O23" i="34"/>
  <c r="M23" i="34"/>
  <c r="J23" i="34"/>
  <c r="G23" i="34"/>
  <c r="D23" i="34"/>
  <c r="O22" i="34"/>
  <c r="M22" i="34"/>
  <c r="J22" i="34"/>
  <c r="G22" i="34"/>
  <c r="D22" i="34"/>
  <c r="O21" i="34"/>
  <c r="M21" i="34"/>
  <c r="J21" i="34"/>
  <c r="G21" i="34"/>
  <c r="D21" i="34"/>
  <c r="O20" i="34"/>
  <c r="P20" i="34" s="1"/>
  <c r="M20" i="34"/>
  <c r="J20" i="34"/>
  <c r="G20" i="34"/>
  <c r="D20" i="34"/>
  <c r="O19" i="34"/>
  <c r="M19" i="34"/>
  <c r="J19" i="34"/>
  <c r="G19" i="34"/>
  <c r="D19" i="34"/>
  <c r="O18" i="34"/>
  <c r="M18" i="34"/>
  <c r="J18" i="34"/>
  <c r="G18" i="34"/>
  <c r="D18" i="34"/>
  <c r="O17" i="34"/>
  <c r="J17" i="34"/>
  <c r="G17" i="34"/>
  <c r="D17" i="34"/>
  <c r="O16" i="34"/>
  <c r="P16" i="34" s="1"/>
  <c r="J16" i="34"/>
  <c r="G16" i="34"/>
  <c r="D16" i="34"/>
  <c r="O15" i="34"/>
  <c r="J15" i="34"/>
  <c r="D15" i="34"/>
  <c r="O14" i="34"/>
  <c r="P14" i="34" s="1"/>
  <c r="J14" i="34"/>
  <c r="D14" i="34"/>
  <c r="O13" i="34"/>
  <c r="J13" i="34"/>
  <c r="D13" i="34"/>
  <c r="O12" i="34"/>
  <c r="J12" i="34"/>
  <c r="D12" i="34"/>
  <c r="O11" i="34"/>
  <c r="J11" i="34"/>
  <c r="D11" i="34"/>
  <c r="K25" i="36"/>
  <c r="L26" i="37"/>
  <c r="K26" i="37"/>
  <c r="I26" i="37"/>
  <c r="H26" i="37"/>
  <c r="F26" i="37"/>
  <c r="E26" i="37"/>
  <c r="C26" i="37"/>
  <c r="L25" i="36"/>
  <c r="I25" i="36"/>
  <c r="H25" i="36"/>
  <c r="F25" i="36"/>
  <c r="E25" i="36"/>
  <c r="C25" i="36"/>
  <c r="B25" i="36"/>
  <c r="O11" i="41"/>
  <c r="O12" i="41"/>
  <c r="O13" i="41"/>
  <c r="O14" i="41"/>
  <c r="O15" i="41"/>
  <c r="O16" i="41"/>
  <c r="O17" i="41"/>
  <c r="O18" i="41"/>
  <c r="O19" i="41"/>
  <c r="O20" i="41"/>
  <c r="O21" i="41"/>
  <c r="O22" i="41"/>
  <c r="O23" i="41"/>
  <c r="O24" i="41"/>
  <c r="O25" i="41"/>
  <c r="O26" i="41"/>
  <c r="N12" i="41"/>
  <c r="N13" i="41"/>
  <c r="N14" i="41"/>
  <c r="N15" i="41"/>
  <c r="N16" i="41"/>
  <c r="N17" i="41"/>
  <c r="N18" i="41"/>
  <c r="N19" i="41"/>
  <c r="N20" i="41"/>
  <c r="N21" i="41"/>
  <c r="N22" i="41"/>
  <c r="N23" i="41"/>
  <c r="N24" i="41"/>
  <c r="N25" i="41"/>
  <c r="N26" i="41"/>
  <c r="N11" i="41"/>
  <c r="G26" i="37" l="1"/>
  <c r="M26" i="37"/>
  <c r="D25" i="36"/>
  <c r="P22" i="34"/>
  <c r="J26" i="37"/>
  <c r="P17" i="34"/>
  <c r="P24" i="34"/>
  <c r="J27" i="34"/>
  <c r="P26" i="34"/>
  <c r="M27" i="34"/>
  <c r="P21" i="34"/>
  <c r="P25" i="34"/>
  <c r="O27" i="34"/>
  <c r="P12" i="34"/>
  <c r="P23" i="34"/>
  <c r="G27" i="34"/>
  <c r="P11" i="34"/>
  <c r="P13" i="34"/>
  <c r="P19" i="34"/>
  <c r="P15" i="34"/>
  <c r="D27" i="34"/>
  <c r="N27" i="34"/>
  <c r="P18" i="34"/>
  <c r="G25" i="36"/>
  <c r="M25" i="36"/>
  <c r="D26" i="37"/>
  <c r="O26" i="37"/>
  <c r="N26" i="37"/>
  <c r="O25" i="36"/>
  <c r="J25" i="36"/>
  <c r="N25" i="36"/>
  <c r="P26" i="37" l="1"/>
  <c r="P27" i="34"/>
  <c r="P25" i="36"/>
  <c r="O8" i="28" l="1"/>
  <c r="O9" i="28"/>
  <c r="O10" i="28"/>
  <c r="O11" i="28"/>
  <c r="O12" i="28"/>
  <c r="O13" i="28"/>
  <c r="O14" i="28"/>
  <c r="O15" i="28"/>
  <c r="O16" i="28"/>
  <c r="O17" i="28"/>
  <c r="O18" i="28"/>
  <c r="O19" i="28"/>
  <c r="O20" i="28"/>
  <c r="O21" i="28"/>
  <c r="O22" i="28"/>
  <c r="O23" i="28"/>
  <c r="N9" i="28"/>
  <c r="N10" i="28"/>
  <c r="N11" i="28"/>
  <c r="N12" i="28"/>
  <c r="N13" i="28"/>
  <c r="N14" i="28"/>
  <c r="N15" i="28"/>
  <c r="N16" i="28"/>
  <c r="N17" i="28"/>
  <c r="N18" i="28"/>
  <c r="N19" i="28"/>
  <c r="N20" i="28"/>
  <c r="N21" i="28"/>
  <c r="N22" i="28"/>
  <c r="N23" i="28"/>
  <c r="N8" i="28"/>
  <c r="L28" i="25"/>
  <c r="K28" i="25"/>
  <c r="I28" i="25"/>
  <c r="H28" i="25"/>
  <c r="F28" i="25"/>
  <c r="E28" i="25"/>
  <c r="C28" i="25"/>
  <c r="B28" i="25"/>
  <c r="O24" i="28" l="1"/>
  <c r="M28" i="25"/>
  <c r="J28" i="25"/>
  <c r="O28" i="25"/>
  <c r="N28" i="25"/>
  <c r="G28" i="25"/>
  <c r="D28" i="25"/>
  <c r="P28" i="25" l="1"/>
  <c r="M16" i="41" l="1"/>
  <c r="M17" i="41"/>
  <c r="G16" i="41"/>
  <c r="G17" i="41"/>
  <c r="G18" i="41"/>
  <c r="L27" i="41"/>
  <c r="K27" i="41"/>
  <c r="I27" i="41"/>
  <c r="H27" i="41"/>
  <c r="F27" i="41"/>
  <c r="E27" i="41"/>
  <c r="C27" i="41"/>
  <c r="B27" i="41"/>
  <c r="G26" i="41"/>
  <c r="D26" i="41"/>
  <c r="M25" i="41"/>
  <c r="J25" i="41"/>
  <c r="G25" i="41"/>
  <c r="D25" i="41"/>
  <c r="M24" i="41"/>
  <c r="J24" i="41"/>
  <c r="G24" i="41"/>
  <c r="D24" i="41"/>
  <c r="M23" i="41"/>
  <c r="J23" i="41"/>
  <c r="G23" i="41"/>
  <c r="D23" i="41"/>
  <c r="P22" i="41"/>
  <c r="M22" i="41"/>
  <c r="J22" i="41"/>
  <c r="G22" i="41"/>
  <c r="D22" i="41"/>
  <c r="P21" i="41"/>
  <c r="M21" i="41"/>
  <c r="J21" i="41"/>
  <c r="G21" i="41"/>
  <c r="D21" i="41"/>
  <c r="P20" i="41"/>
  <c r="M20" i="41"/>
  <c r="J20" i="41"/>
  <c r="G20" i="41"/>
  <c r="D20" i="41"/>
  <c r="P19" i="41"/>
  <c r="M19" i="41"/>
  <c r="J19" i="41"/>
  <c r="G19" i="41"/>
  <c r="D19" i="41"/>
  <c r="M18" i="41"/>
  <c r="J18" i="41"/>
  <c r="D18" i="41"/>
  <c r="J17" i="41"/>
  <c r="D17" i="41"/>
  <c r="J16" i="41"/>
  <c r="D16" i="41"/>
  <c r="J15" i="41"/>
  <c r="D15" i="41"/>
  <c r="J14" i="41"/>
  <c r="D14" i="41"/>
  <c r="J13" i="41"/>
  <c r="D13" i="41"/>
  <c r="J12" i="41"/>
  <c r="D12" i="41"/>
  <c r="J11" i="41"/>
  <c r="D11" i="41"/>
  <c r="L24" i="29"/>
  <c r="K24" i="29"/>
  <c r="I24" i="29"/>
  <c r="H24" i="29"/>
  <c r="C24" i="29"/>
  <c r="B24" i="29"/>
  <c r="O24" i="29"/>
  <c r="N24" i="29"/>
  <c r="L24" i="28"/>
  <c r="K24" i="28"/>
  <c r="I24" i="28"/>
  <c r="H24" i="28"/>
  <c r="F24" i="28"/>
  <c r="E24" i="28"/>
  <c r="C24" i="28"/>
  <c r="B24" i="28"/>
  <c r="P23" i="28"/>
  <c r="P22" i="28"/>
  <c r="P21" i="28"/>
  <c r="P20" i="28"/>
  <c r="P18" i="28"/>
  <c r="P17" i="28"/>
  <c r="P16" i="28"/>
  <c r="P15" i="28"/>
  <c r="L26" i="24"/>
  <c r="K26" i="24"/>
  <c r="I26" i="24"/>
  <c r="H26" i="24"/>
  <c r="F26" i="24"/>
  <c r="E26" i="24"/>
  <c r="C26" i="24"/>
  <c r="B26" i="24"/>
  <c r="L25" i="21"/>
  <c r="F25" i="21"/>
  <c r="C25" i="21"/>
  <c r="L25" i="17"/>
  <c r="K25" i="17"/>
  <c r="I25" i="17"/>
  <c r="H25" i="17"/>
  <c r="F25" i="17"/>
  <c r="E25" i="17"/>
  <c r="C25" i="17"/>
  <c r="B25" i="17"/>
  <c r="D27" i="41" l="1"/>
  <c r="G27" i="41"/>
  <c r="P18" i="41"/>
  <c r="P12" i="41"/>
  <c r="P17" i="41"/>
  <c r="J27" i="41"/>
  <c r="M27" i="41"/>
  <c r="P24" i="41"/>
  <c r="P23" i="41"/>
  <c r="P14" i="41"/>
  <c r="D24" i="29"/>
  <c r="J24" i="29"/>
  <c r="M24" i="29"/>
  <c r="P24" i="29"/>
  <c r="G24" i="29"/>
  <c r="M24" i="28"/>
  <c r="J24" i="28"/>
  <c r="G24" i="28"/>
  <c r="D24" i="28"/>
  <c r="P12" i="28"/>
  <c r="P13" i="28"/>
  <c r="P14" i="28"/>
  <c r="P19" i="28"/>
  <c r="P9" i="28"/>
  <c r="P8" i="28"/>
  <c r="N24" i="28"/>
  <c r="P11" i="28"/>
  <c r="P10" i="28"/>
  <c r="D25" i="21"/>
  <c r="G25" i="21"/>
  <c r="D50" i="43"/>
  <c r="D25" i="17"/>
  <c r="G25" i="17"/>
  <c r="P25" i="41"/>
  <c r="P26" i="41"/>
  <c r="P15" i="41"/>
  <c r="P11" i="41"/>
  <c r="P13" i="41"/>
  <c r="N27" i="41"/>
  <c r="P16" i="41"/>
  <c r="M26" i="24"/>
  <c r="J26" i="24"/>
  <c r="G26" i="24"/>
  <c r="D26" i="24"/>
  <c r="M25" i="17"/>
  <c r="O25" i="17"/>
  <c r="J25" i="17"/>
  <c r="M25" i="21"/>
  <c r="O27" i="41"/>
  <c r="O26" i="24"/>
  <c r="N25" i="17"/>
  <c r="G44" i="43"/>
  <c r="P25" i="21" l="1"/>
  <c r="P24" i="28"/>
  <c r="P25" i="17"/>
  <c r="P27" i="41"/>
  <c r="P26" i="24"/>
  <c r="G10" i="6"/>
  <c r="G32" i="6"/>
  <c r="G38" i="6"/>
  <c r="D30" i="27" l="1"/>
  <c r="M30" i="27"/>
  <c r="J30" i="27"/>
  <c r="G30" i="27"/>
  <c r="P30" i="27" l="1"/>
  <c r="H26" i="43" l="1"/>
  <c r="H27" i="43"/>
  <c r="H28" i="43"/>
  <c r="H29" i="43"/>
  <c r="H30" i="43"/>
  <c r="H31" i="43"/>
  <c r="H32" i="43"/>
  <c r="H33" i="43"/>
  <c r="H34" i="43"/>
  <c r="H35" i="43"/>
  <c r="H36" i="43"/>
  <c r="H37" i="43"/>
  <c r="H38" i="43"/>
  <c r="H39" i="43"/>
  <c r="H40" i="43"/>
  <c r="H41" i="43"/>
  <c r="I13" i="43"/>
  <c r="I14" i="43"/>
  <c r="I15" i="43"/>
  <c r="I16" i="43"/>
  <c r="I17" i="43"/>
  <c r="I18" i="43"/>
  <c r="I19" i="43"/>
  <c r="I20" i="43"/>
  <c r="I21" i="43"/>
  <c r="I22" i="43"/>
  <c r="I23" i="43"/>
  <c r="I24" i="43"/>
  <c r="I25" i="43"/>
  <c r="I26" i="43"/>
  <c r="I27" i="43"/>
  <c r="I28" i="43"/>
  <c r="I29" i="43"/>
  <c r="I30" i="43"/>
  <c r="I31" i="43"/>
  <c r="I32" i="43"/>
  <c r="I33" i="43"/>
  <c r="I34" i="43"/>
  <c r="I35" i="43"/>
  <c r="I36" i="43"/>
  <c r="I37" i="43"/>
  <c r="I38" i="43"/>
  <c r="I39" i="43"/>
  <c r="I40" i="43"/>
  <c r="I41" i="43"/>
  <c r="I12" i="43"/>
  <c r="J41" i="43" l="1"/>
  <c r="G21" i="6"/>
  <c r="G22" i="6"/>
  <c r="G23" i="6"/>
  <c r="G24" i="6"/>
  <c r="G25" i="6"/>
  <c r="G26" i="6"/>
  <c r="G27" i="6"/>
  <c r="G28" i="6"/>
  <c r="G29" i="6"/>
  <c r="G30" i="6"/>
  <c r="G31" i="6"/>
  <c r="G33" i="6"/>
  <c r="G34" i="6"/>
  <c r="G35" i="6"/>
  <c r="G36" i="6"/>
  <c r="G37" i="6"/>
  <c r="G43" i="43" l="1"/>
  <c r="G42" i="43" l="1"/>
  <c r="G41" i="43"/>
  <c r="G40" i="43"/>
  <c r="G39" i="43"/>
  <c r="G38" i="43"/>
  <c r="G37" i="43"/>
  <c r="G36" i="43"/>
  <c r="G35" i="43"/>
  <c r="G34" i="43"/>
  <c r="G33" i="43"/>
  <c r="D33" i="43"/>
  <c r="G32" i="43"/>
  <c r="D32" i="43"/>
  <c r="G31" i="43"/>
  <c r="D31" i="43"/>
  <c r="G30" i="43"/>
  <c r="D30" i="43"/>
  <c r="G29" i="43"/>
  <c r="D29" i="43"/>
  <c r="J29" i="43" l="1"/>
  <c r="J33" i="43"/>
  <c r="J37" i="43"/>
  <c r="J30" i="43"/>
  <c r="J31" i="43"/>
  <c r="J36" i="43"/>
  <c r="J40" i="43"/>
  <c r="J35" i="43"/>
  <c r="J39" i="43"/>
  <c r="J32" i="43"/>
  <c r="J34" i="43"/>
  <c r="J38" i="43"/>
  <c r="G28" i="43"/>
  <c r="D28" i="43"/>
  <c r="G27" i="43"/>
  <c r="D27" i="43"/>
  <c r="G26" i="43"/>
  <c r="D26" i="43"/>
  <c r="H25" i="43"/>
  <c r="G25" i="43"/>
  <c r="D25" i="43"/>
  <c r="H24" i="43"/>
  <c r="G24" i="43"/>
  <c r="D24" i="43"/>
  <c r="H23" i="43"/>
  <c r="G23" i="43"/>
  <c r="D23" i="43"/>
  <c r="H22" i="43"/>
  <c r="G22" i="43"/>
  <c r="D22" i="43"/>
  <c r="H21" i="43"/>
  <c r="G21" i="43"/>
  <c r="D21" i="43"/>
  <c r="H20" i="43"/>
  <c r="G20" i="43"/>
  <c r="D20" i="43"/>
  <c r="H19" i="43"/>
  <c r="G19" i="43"/>
  <c r="D19" i="43"/>
  <c r="H18" i="43"/>
  <c r="G18" i="43"/>
  <c r="D18" i="43"/>
  <c r="H17" i="43"/>
  <c r="G17" i="43"/>
  <c r="D17" i="43"/>
  <c r="H16" i="43"/>
  <c r="G16" i="43"/>
  <c r="D16" i="43"/>
  <c r="H15" i="43"/>
  <c r="G15" i="43"/>
  <c r="D15" i="43"/>
  <c r="H14" i="43"/>
  <c r="G14" i="43"/>
  <c r="D14" i="43"/>
  <c r="H13" i="43"/>
  <c r="G13" i="43"/>
  <c r="D13" i="43"/>
  <c r="H12" i="43"/>
  <c r="G12" i="43"/>
  <c r="D12" i="43"/>
  <c r="I11" i="43"/>
  <c r="H11" i="43"/>
  <c r="G11" i="43"/>
  <c r="D11" i="43"/>
  <c r="H50" i="43" l="1"/>
  <c r="J11" i="43"/>
  <c r="J12" i="43"/>
  <c r="J16" i="43"/>
  <c r="J19" i="43"/>
  <c r="J20" i="43"/>
  <c r="J24" i="43"/>
  <c r="J14" i="43"/>
  <c r="J18" i="43"/>
  <c r="J21" i="43"/>
  <c r="J23" i="43"/>
  <c r="J25" i="43"/>
  <c r="J27" i="43"/>
  <c r="J28" i="43"/>
  <c r="J13" i="43"/>
  <c r="J15" i="43"/>
  <c r="J17" i="43"/>
  <c r="J22" i="43"/>
  <c r="J26" i="43"/>
  <c r="G20" i="6"/>
  <c r="G19" i="6"/>
  <c r="G18" i="6"/>
  <c r="G17" i="6"/>
  <c r="G16" i="6"/>
  <c r="G15" i="6"/>
  <c r="G14" i="6"/>
  <c r="G13" i="6"/>
  <c r="G12" i="6"/>
  <c r="G11" i="6"/>
  <c r="G9" i="6"/>
  <c r="G8" i="6"/>
  <c r="G7" i="6"/>
  <c r="G46" i="6" l="1"/>
  <c r="J50" i="43"/>
  <c r="B26" i="4" l="1"/>
  <c r="B25" i="4"/>
  <c r="B24" i="4"/>
  <c r="B23" i="4"/>
  <c r="B22" i="4"/>
  <c r="B21" i="4"/>
  <c r="B19" i="4"/>
  <c r="B18" i="4"/>
  <c r="B16" i="4"/>
  <c r="B14" i="4"/>
  <c r="B13" i="4"/>
  <c r="B9" i="4"/>
  <c r="B5" i="4"/>
</calcChain>
</file>

<file path=xl/sharedStrings.xml><?xml version="1.0" encoding="utf-8"?>
<sst xmlns="http://schemas.openxmlformats.org/spreadsheetml/2006/main" count="709" uniqueCount="144">
  <si>
    <t xml:space="preserve">Commonwealth of Massachusetts </t>
  </si>
  <si>
    <t>Executive Office of Environmental Affairs</t>
  </si>
  <si>
    <t>Department of Environmental Protection</t>
  </si>
  <si>
    <t xml:space="preserve">Attachment B: Detailed 2021 Emissions Test Data </t>
  </si>
  <si>
    <t>Massachusetts Enhanced Inspection and Maintenance Program</t>
  </si>
  <si>
    <t>Attachment B: Detailed Emissions Test Data</t>
  </si>
  <si>
    <t>Table of Contents</t>
  </si>
  <si>
    <t>Vehicles Tested</t>
  </si>
  <si>
    <t>Number of Emissions Tests</t>
  </si>
  <si>
    <t>51.366 (a)(1) The number of total emissions tests (initial and retest) performed by model year and vehicle type</t>
  </si>
  <si>
    <t>Initial OBD Tests</t>
  </si>
  <si>
    <t>Initial Opacity Tests</t>
  </si>
  <si>
    <t xml:space="preserve">51.366 (a)(2)(i) Initial Diesel Tests Failing by Model Year </t>
  </si>
  <si>
    <t>First OBD Retests</t>
  </si>
  <si>
    <t>Second and Subsequent OBD Retests</t>
  </si>
  <si>
    <t>Waivers and No Known Outcome</t>
  </si>
  <si>
    <t>OBD Details</t>
  </si>
  <si>
    <t>51.366 (a)(2)(xxiii) Readiness status indicates that the evaluation is not complete for any module supported by on-board diagnostic systems. Fail OBD test for Not Ready condition.</t>
  </si>
  <si>
    <t>51.366 (a)(2)(xxiii) Readiness status indicates that the evaluation is not complete for any module supported by on-board diagnostic systems. Turned away from OBD retest for Not Ready.</t>
  </si>
  <si>
    <t>Alternative OBD Tests</t>
  </si>
  <si>
    <t xml:space="preserve"> </t>
  </si>
  <si>
    <t>2021 Massachusetts I&amp;M Program Test Data</t>
  </si>
  <si>
    <t>51.366 (a)(1) The number of vehicles tested by model year and vehicle type</t>
  </si>
  <si>
    <t xml:space="preserve">This is a count of unique vehicle VINs receiving an emissions test in 2021. </t>
  </si>
  <si>
    <t>MODEL
YEAR</t>
  </si>
  <si>
    <t>GASOLINE</t>
  </si>
  <si>
    <t>DIESEL</t>
  </si>
  <si>
    <t>TOTAL</t>
  </si>
  <si>
    <t>LDGV</t>
  </si>
  <si>
    <t>MDGV</t>
  </si>
  <si>
    <t>LDDV</t>
  </si>
  <si>
    <t>MDDV</t>
  </si>
  <si>
    <t>HDDV</t>
  </si>
  <si>
    <t>Class</t>
  </si>
  <si>
    <t>Description</t>
  </si>
  <si>
    <t>Light-duty non-diesel fueled vehicles &lt;= 8,500 lbs. GVWR</t>
  </si>
  <si>
    <t>Light-duty diesel fueled vehicles &lt;= 8,500 lbs. GVWR</t>
  </si>
  <si>
    <t>Medium-duty non-diesel fueled vehicles &gt;8,500 and &lt;= 14,000 lbs. GVWR</t>
  </si>
  <si>
    <t>Medium-duty diesel fueled vehicles &gt;8,500 and &lt;= 14,000 lbs. GVWR</t>
  </si>
  <si>
    <t>Heavy-duty diesel vehicles &gt;14,000 lbs. GVWR</t>
  </si>
  <si>
    <t>51.366 (a)(1) The number of total emissions tests (initial and retest) performed by model year and vehicle type.</t>
  </si>
  <si>
    <t xml:space="preserve">51.366 (a)(2)(i) Initial OBD Tests Failing by model year and vehicle type </t>
  </si>
  <si>
    <t xml:space="preserve">A vehicle will fail the OBD test for any of the following reasons: 1) OBD system tampering, 2) Diagnostic link connector missing, damaged, or obstructed, 3) failure to communicate with the test equipment, 4) MIL commanded on, 5) more than 1 monitor NOT READY </t>
  </si>
  <si>
    <t>Model Year</t>
  </si>
  <si>
    <t>Failed</t>
  </si>
  <si>
    <t>Tested</t>
  </si>
  <si>
    <t>Fail Rate</t>
  </si>
  <si>
    <t xml:space="preserve">51.366 (a)(2)(i) Initial Diesel Opacity Tests Failing by Model Year </t>
  </si>
  <si>
    <t>The SAE J-1667 snap acceleration diesel opacity test is performed on diesel fueled vehicles with model years &gt;=1984 and &gt;10,000 lbs. GVWR that are not eligible for OBD testing. The pass/fail cutpoints are 20%, 30% or 40% opacity depending on the model year and type of vehicle.</t>
  </si>
  <si>
    <t xml:space="preserve">51.366 (a)(2)(ii) OBD 1st Retests Failing by model year and vehicle type </t>
  </si>
  <si>
    <t>Any vehicle receiving an OBD retest that failed the initial OBD test is counted as a OBD 1st retest. Vehicles that are "Not Ready" for their retest but would otherwise pass OBD (i.e. MIL commanded off) are turned away from testing and don't count as receiving a retest.</t>
  </si>
  <si>
    <t xml:space="preserve">51.366 (a)(2)(iii) OBD 1st Retests Passing by model year and vehicle type </t>
  </si>
  <si>
    <t>Passed</t>
  </si>
  <si>
    <t>Pass Rate</t>
  </si>
  <si>
    <t xml:space="preserve">51.366 (a)(2)(iv) OBD 2nd and Subsequent Retests Passing by model year and vehicle type </t>
  </si>
  <si>
    <t>Any vehicle receiving a subsequent OBD retest after they failed their second or later OBD test in 2021 is counted as a 2nd and subsequent OBD retest. Vehicles that are "Not Ready" for their retest but would otherwise pass OBD (i.e. MIL commanded off) are turned away from testing and don't count as receiving a retest.</t>
  </si>
  <si>
    <t xml:space="preserve">51.366 (a)(2)(v) Initial Failing Emissions Tests Receiving a Waiver by model year and vehicle type </t>
  </si>
  <si>
    <r>
      <t>Motorists can receive an emissions waiver for their vehicle if they cannot pass the OBD retest following repairs. To be eligible for a waiver in 2021, a motorist must have spent a minimum of</t>
    </r>
    <r>
      <rPr>
        <sz val="11"/>
        <color indexed="10"/>
        <rFont val="Arial"/>
        <family val="2"/>
      </rPr>
      <t xml:space="preserve"> </t>
    </r>
    <r>
      <rPr>
        <sz val="11"/>
        <rFont val="Arial"/>
        <family val="2"/>
      </rPr>
      <t>$750 to $950 (depending on vehicle age) on emission related repairs at a registered repair shop and the emissions-control system must be intact with no evidence of tampering.  The vehicle must NOT have any misfire or catalyst related DTCs present and must be READY for testing in order to qualify for a waiver. The waiver is valid until the vehicle is due for its next emissions test. The waiver rate is calculated as a percentage of unique vehicles that failed their initial OBD test in 2021.</t>
    </r>
  </si>
  <si>
    <t>Waivers Issued</t>
  </si>
  <si>
    <t>Initially Failed</t>
  </si>
  <si>
    <t xml:space="preserve">51.366 (a)(2)(v) Initial Failing Emissions Tests Receiving a Hardship Extension by model year and vehicle type </t>
  </si>
  <si>
    <t>Motorists can receive a hardship extension if they cannot pass the OBD test and are not eligible for a waiver. To be eligible for a hardship extension in 2021, the cost of repair or replacement of a single component to correct a diagnostic trouble code must exceed 1.5 times the applicable waiver threshold for the age of the vehicle. Hardship extensions are typically used for expensive repairs, such as PCM replacements and transmission replacements/overhauls, that may require more than the 60 day retest period for the motorist to resolve. The hardship extension is valid until the vehicle is due for its next emissions test. Vehicles receiving a hardship extension must pass their next emissions test; they cannot receive a waiver or another hardship extension in lieu of passing the emissions test. The hardship extension rate is calculated as a percentage of unique vehicles that failed their initial OBD test in 2021.</t>
  </si>
  <si>
    <t>Extensions Issued</t>
  </si>
  <si>
    <t>IN PROGRESS</t>
  </si>
  <si>
    <t>51.366 (a)(2)(vi) Vehicles with no known final outcome (regardless of reason)</t>
  </si>
  <si>
    <t xml:space="preserve">Vehicles with no known outcome are vehicles that failed the OBD test and show no record of passing the retest.  
</t>
  </si>
  <si>
    <t>Notes:</t>
  </si>
  <si>
    <t xml:space="preserve">Vehicles that fail the emissions test have 60 days from their intial failure date to be repaired and pass their reterst, during which time they are considered in compliance. </t>
  </si>
  <si>
    <t xml:space="preserve">EPA's guidance states that a vehicle may be tracked up to four months beyond its compliance deadline in determining whether it is a no known final outcome vehicle.  </t>
  </si>
  <si>
    <r>
      <t xml:space="preserve">Therefore, vehicles that failed in 2021 and passed a retest within 60 days plus 4 months from the intial failure date were considered to have a </t>
    </r>
    <r>
      <rPr>
        <u/>
        <sz val="12"/>
        <rFont val="Arial"/>
        <family val="2"/>
      </rPr>
      <t>known</t>
    </r>
    <r>
      <rPr>
        <sz val="12"/>
        <rFont val="Arial"/>
        <family val="2"/>
      </rPr>
      <t xml:space="preserve"> outcome.   </t>
    </r>
  </si>
  <si>
    <t xml:space="preserve">All Model Year 2007 vehicles became exempt from OBD emission testing on 1/1/22 and are therefore considered to have a known outcome.  </t>
  </si>
  <si>
    <t xml:space="preserve">Vehicles that failed, did not pass a retest, and may have been junked or sold out of state are considered to have no known outcome because they were not able to be tracked </t>
  </si>
  <si>
    <t>VehicleModelYear</t>
  </si>
  <si>
    <t>Total Of Tests_VirNumber</t>
  </si>
  <si>
    <t>No Known Outcome</t>
  </si>
  <si>
    <t>Rate of Occurrence</t>
  </si>
  <si>
    <t>fist pass</t>
  </si>
  <si>
    <t>2nd pass</t>
  </si>
  <si>
    <t>Extensions /Waivers Issued</t>
  </si>
  <si>
    <t>Known Outcome</t>
  </si>
  <si>
    <t>EPA Way</t>
  </si>
  <si>
    <t>As of</t>
  </si>
  <si>
    <t>NKO</t>
  </si>
  <si>
    <t>1/31/22</t>
  </si>
  <si>
    <t>2/28/22</t>
  </si>
  <si>
    <t>3/31/22</t>
  </si>
  <si>
    <t>4/30/22</t>
  </si>
  <si>
    <t>5/31/22</t>
  </si>
  <si>
    <t>NA</t>
  </si>
  <si>
    <t>&lt;6/14/22</t>
  </si>
  <si>
    <t>S</t>
  </si>
  <si>
    <t>Strictly Using VID Data for 2021 and FQ 2022</t>
  </si>
  <si>
    <t>known outcomes</t>
  </si>
  <si>
    <t>using MAX</t>
  </si>
  <si>
    <t xml:space="preserve">51.366 (a)(2)(xi) Passing OBD Tests by model year and vehicle type </t>
  </si>
  <si>
    <t>All passing OBD tests, regardless of whether the test is an initial test, 1st retest, or subsequent retest.  Does not include Not Ready turnaways.</t>
  </si>
  <si>
    <t xml:space="preserve">51.366 (a)(2)(xii) Failing OBD Tests by model year and vehicle type </t>
  </si>
  <si>
    <t>All failing OBD tests, regardless of whether the test is an initial test, 1st retest, or subsequent retest.  Does not include Not Ready turnaways.</t>
  </si>
  <si>
    <t xml:space="preserve">51.366 (a)(2)(xix) OBD tests where the MIL is commanded on and no codes (DTCs) are stored by model year and vehicle type </t>
  </si>
  <si>
    <t>All OBD tests where the OBD MIL was commanded on and no diagnostic trouble codes (DTCs) were present. The rate of occurrence is calculated as a percentage of total OBD Tests performed with MIL results. Vehicles with damaged, missing, or obstructed DLCs and vehicles that could not communicate with the test equipment were included in the OBD test totals but did not have any MIL or DTC data to report. For this reason, the MIL/DTC combinations in (2)(xix) through (2)(xxii) do not add up to the total OBD tested as reported in other tables.</t>
  </si>
  <si>
    <t>MIL on w/ no DTCs</t>
  </si>
  <si>
    <t>Total MIL Results</t>
  </si>
  <si>
    <t xml:space="preserve">51.366 (a)(2)(xx) OBD tests where the MIL is NOT commanded on but codes (DTCs) are stored by model year and vehicle type </t>
  </si>
  <si>
    <t xml:space="preserve">All tests where the OBD MIL was not commanded on and there were diagnostic trouble codes (DTCs) present. The workstation software is designed to collect DTCs whether the MIL is commanded on or off.  If the MIL is NOT commanded on, the DTCs are not "set codes" and are considered "pending." </t>
  </si>
  <si>
    <t>MIL off w/ DTCs</t>
  </si>
  <si>
    <t>51.366 (a)(2)(xxi) OBD tests where the MIL is commanded and codes (DTCs) are stored by model year and vehicle type.</t>
  </si>
  <si>
    <t>All OBD tests where the MIL was commanded on and there were diagnostic trouble codes (DTCs) present. The rate of occurrence is calculated as a percentage of total OBD tests performed with MIL results.</t>
  </si>
  <si>
    <t>MIL on w/ DTCs</t>
  </si>
  <si>
    <t xml:space="preserve">51.366 (a)(2)(xxii) OBD tests where the MIL is not commanded on and no codes (DTCs) are stored by model year and vehicle type </t>
  </si>
  <si>
    <t>All OBD tests where the MIL was NOT commanded on and there were no diagnostic trouble codes (DTCs) present. The rate of occurrence is calculated as a percentage of total OBD tests performed.</t>
  </si>
  <si>
    <t>MIL off w/ no DTCs</t>
  </si>
  <si>
    <t>51.366 (a)(2)(xxiii) Readiness status indicates that the evaluation is not complete for any module supported by on-board diagnostic systems.
 - Fail initial OBD test for Not Ready condition</t>
  </si>
  <si>
    <t/>
  </si>
  <si>
    <t>For OBD testing, vehicles are considered "Not Ready" when 2 or more supported monitors are "Not Ready". For initial tests, vehicles that are Not Ready fail the OBD test. For retests, vehicles with the MIL off that are Not Ready are turned away from testing and are not counted here (see next tab.) The rate of occurrence is calculated as a percentage of total initial OBD tests performed.</t>
  </si>
  <si>
    <t>Vehicles Not Ready</t>
  </si>
  <si>
    <t>Initial OBD Tested</t>
  </si>
  <si>
    <t>Total OBD Tested</t>
  </si>
  <si>
    <t>51.366 (a)(2)(xxiii) Readiness status indicates that the evaluation is not complete for any module supported by on-board diagnostic systems.
 - Turned away from OBD Retest for Not Ready</t>
  </si>
  <si>
    <r>
      <t xml:space="preserve">For OBD testing, vehicles are turned away during a retest if the MIL is off and the vehicle is Not Ready. Vehicles are consider Not Ready when 1) two or more supported monitors are "Not Ready" or 2) if the catalyst monitor is Not Ready </t>
    </r>
    <r>
      <rPr>
        <u/>
        <sz val="12"/>
        <rFont val="Arial"/>
        <family val="2"/>
      </rPr>
      <t>and</t>
    </r>
    <r>
      <rPr>
        <sz val="12"/>
        <rFont val="Arial"/>
        <family val="2"/>
      </rPr>
      <t xml:space="preserve"> the vehicle failed its previous test with the MIL-on and a catalyst related code (P0420 - P0439.)   The rate of occurrence is calculated as a percentage of total OBD retests performed.</t>
    </r>
  </si>
  <si>
    <t>Vehicles Turned Away</t>
  </si>
  <si>
    <t>Total OBD Retested</t>
  </si>
  <si>
    <t>2021 Alternative OBD tests</t>
  </si>
  <si>
    <t xml:space="preserve">The following diesel vehicles were allowed a readiness exemption to ignore the particular monitors listed below when determining the overall readiness result.  These vehicles were allowed one additional monitor to be Not Ready and still pass.  </t>
  </si>
  <si>
    <t>Model Years</t>
  </si>
  <si>
    <t>Make/Model</t>
  </si>
  <si>
    <t>Exempt Monitor</t>
  </si>
  <si>
    <t>2010 - 2012</t>
  </si>
  <si>
    <t>Sprinter 2500/3500</t>
  </si>
  <si>
    <t>NMHC Cat</t>
  </si>
  <si>
    <t>2013 - 2022</t>
  </si>
  <si>
    <t>Exh. Gas Sensor</t>
  </si>
  <si>
    <t>Dodge/Ram Cummins</t>
  </si>
  <si>
    <t>Nox After-treament</t>
  </si>
  <si>
    <t>PM Filter</t>
  </si>
  <si>
    <t>2014 - 2022</t>
  </si>
  <si>
    <t>Fiat/Chrysler 3L V6 Diesels *</t>
  </si>
  <si>
    <t>* used in Ram 1500 pickups and Jeep Grand Cherokee</t>
  </si>
  <si>
    <t>The following vehicles were given test exceptions as needed to skip the OBD test due to an OEM problem communicating with generic OBD scan tools</t>
  </si>
  <si>
    <t>2020-2021</t>
  </si>
  <si>
    <t>Ford Escape</t>
  </si>
  <si>
    <t>Lincoln Corsair</t>
  </si>
  <si>
    <t>Ford E-Series Chassis</t>
  </si>
  <si>
    <t>Ford Bronco Sport</t>
  </si>
  <si>
    <t xml:space="preserve">A total of 548 test exceptions for these vehicles were granted during 2021.  Working with Ford to diagnose the problem, it was found the vehicles are the source of the communication problem, not the OBD scan tool. Ford developed a software update to fix this problem in early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</si>
</sst>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_(* \(#,##0.00\);_(* &quot;-&quot;??_);_(@_)"/>
    <numFmt numFmtId="164" formatCode="0.0%"/>
    <numFmt numFmtId="165" formatCode="0.000%"/>
  </numFmts>
  <fonts count="41">
    <font>
      <sz val="10"/>
      <name val="Arial"/>
    </font>
    <font>
      <sz val="11"/>
      <color theme="1"/>
      <name val="Calibri"/>
      <family val="2"/>
      <scheme val="minor"/>
    </font>
    <font>
      <sz val="10"/>
      <name val="Arial"/>
      <family val="2"/>
    </font>
    <font>
      <b/>
      <sz val="10"/>
      <name val="Arial"/>
      <family val="2"/>
    </font>
    <font>
      <b/>
      <sz val="14"/>
      <name val="Arial"/>
      <family val="2"/>
    </font>
    <font>
      <sz val="10"/>
      <name val="Arial"/>
      <family val="2"/>
    </font>
    <font>
      <sz val="10"/>
      <color indexed="8"/>
      <name val="Arial"/>
      <family val="2"/>
    </font>
    <font>
      <sz val="12"/>
      <name val="Arial"/>
      <family val="2"/>
    </font>
    <font>
      <sz val="11"/>
      <name val="Arial"/>
      <family val="2"/>
    </font>
    <font>
      <b/>
      <sz val="20"/>
      <name val="Arial"/>
      <family val="2"/>
    </font>
    <font>
      <u/>
      <sz val="10"/>
      <color indexed="12"/>
      <name val="Arial"/>
      <family val="2"/>
    </font>
    <font>
      <b/>
      <i/>
      <sz val="10"/>
      <name val="Arial"/>
      <family val="2"/>
    </font>
    <font>
      <b/>
      <sz val="10"/>
      <name val="Nova Medium SSi"/>
    </font>
    <font>
      <sz val="8"/>
      <name val="Nova Light SSi"/>
    </font>
    <font>
      <sz val="12"/>
      <name val="Times New Roman"/>
      <family val="1"/>
    </font>
    <font>
      <sz val="22"/>
      <name val="Times New Roman"/>
      <family val="1"/>
    </font>
    <font>
      <sz val="20"/>
      <name val="Arial"/>
      <family val="2"/>
    </font>
    <font>
      <b/>
      <sz val="12"/>
      <name val="Arial Narrow"/>
      <family val="2"/>
    </font>
    <font>
      <sz val="14"/>
      <name val="Arial"/>
      <family val="2"/>
    </font>
    <font>
      <sz val="11"/>
      <color indexed="10"/>
      <name val="Arial"/>
      <family val="2"/>
    </font>
    <font>
      <sz val="10"/>
      <color indexed="10"/>
      <name val="Arial"/>
      <family val="2"/>
    </font>
    <font>
      <b/>
      <sz val="10"/>
      <color indexed="8"/>
      <name val="Arial"/>
      <family val="2"/>
    </font>
    <font>
      <sz val="10"/>
      <color indexed="8"/>
      <name val="Times New Roman"/>
      <family val="1"/>
    </font>
    <font>
      <sz val="12"/>
      <name val="Arial"/>
      <family val="2"/>
    </font>
    <font>
      <b/>
      <sz val="11"/>
      <name val="Arial"/>
      <family val="2"/>
    </font>
    <font>
      <sz val="8"/>
      <name val="Arial"/>
      <family val="2"/>
    </font>
    <font>
      <b/>
      <u/>
      <sz val="11"/>
      <name val="Arial"/>
      <family val="2"/>
    </font>
    <font>
      <sz val="10"/>
      <color indexed="8"/>
      <name val="Arial"/>
      <family val="2"/>
    </font>
    <font>
      <sz val="10"/>
      <name val="Arial"/>
      <family val="2"/>
    </font>
    <font>
      <sz val="10"/>
      <color indexed="8"/>
      <name val="Arial"/>
      <family val="2"/>
    </font>
    <font>
      <sz val="11"/>
      <color theme="1"/>
      <name val="Times New Roman"/>
      <family val="2"/>
    </font>
    <font>
      <sz val="10"/>
      <color indexed="8"/>
      <name val="Arial"/>
      <family val="2"/>
    </font>
    <font>
      <sz val="10"/>
      <color rgb="FFFF0000"/>
      <name val="Arial"/>
      <family val="2"/>
    </font>
    <font>
      <sz val="10"/>
      <color indexed="8"/>
      <name val="Arial"/>
      <family val="2"/>
    </font>
    <font>
      <sz val="10"/>
      <color indexed="8"/>
      <name val="Arial"/>
      <family val="2"/>
    </font>
    <font>
      <sz val="10"/>
      <color indexed="8"/>
      <name val="Arial"/>
      <family val="2"/>
    </font>
    <font>
      <sz val="11"/>
      <color indexed="8"/>
      <name val="Calibri"/>
      <family val="2"/>
    </font>
    <font>
      <u/>
      <sz val="12"/>
      <name val="Arial"/>
      <family val="2"/>
    </font>
    <font>
      <sz val="10"/>
      <color indexed="8"/>
      <name val="Arial"/>
      <family val="2"/>
    </font>
    <font>
      <sz val="10"/>
      <color indexed="8"/>
      <name val="Arial"/>
    </font>
    <font>
      <sz val="11"/>
      <color indexed="8"/>
      <name val="Calibri"/>
    </font>
  </fonts>
  <fills count="8">
    <fill>
      <patternFill patternType="none"/>
    </fill>
    <fill>
      <patternFill patternType="gray125"/>
    </fill>
    <fill>
      <patternFill patternType="solid">
        <fgColor indexed="22"/>
        <bgColor indexed="0"/>
      </patternFill>
    </fill>
    <fill>
      <patternFill patternType="solid">
        <fgColor rgb="FFFFFF00"/>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9" tint="-0.249977111117893"/>
        <bgColor indexed="64"/>
      </patternFill>
    </fill>
  </fills>
  <borders count="62">
    <border>
      <left/>
      <right/>
      <top/>
      <bottom/>
      <diagonal/>
    </border>
    <border>
      <left style="thin">
        <color indexed="22"/>
      </left>
      <right style="thin">
        <color indexed="22"/>
      </right>
      <top style="thin">
        <color indexed="22"/>
      </top>
      <bottom style="thin">
        <color indexed="22"/>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s>
  <cellStyleXfs count="39">
    <xf numFmtId="0" fontId="0" fillId="0" borderId="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30" fillId="0" borderId="0"/>
    <xf numFmtId="0" fontId="30" fillId="0" borderId="0"/>
    <xf numFmtId="0" fontId="28" fillId="0" borderId="0"/>
    <xf numFmtId="0" fontId="30" fillId="0" borderId="0"/>
    <xf numFmtId="0" fontId="6" fillId="0" borderId="0"/>
    <xf numFmtId="0" fontId="6" fillId="0" borderId="0"/>
    <xf numFmtId="0" fontId="6" fillId="0" borderId="0"/>
    <xf numFmtId="0" fontId="6" fillId="0" borderId="0"/>
    <xf numFmtId="0" fontId="27" fillId="0" borderId="0"/>
    <xf numFmtId="0" fontId="29" fillId="0" borderId="0"/>
    <xf numFmtId="0" fontId="29" fillId="0" borderId="0"/>
    <xf numFmtId="0" fontId="6" fillId="0" borderId="0"/>
    <xf numFmtId="0" fontId="29" fillId="0" borderId="0"/>
    <xf numFmtId="0" fontId="29" fillId="0" borderId="0"/>
    <xf numFmtId="0" fontId="29" fillId="0" borderId="0"/>
    <xf numFmtId="0" fontId="6" fillId="0" borderId="0"/>
    <xf numFmtId="0" fontId="29" fillId="0" borderId="0"/>
    <xf numFmtId="0" fontId="6" fillId="0" borderId="0"/>
    <xf numFmtId="0" fontId="2" fillId="0" borderId="0"/>
    <xf numFmtId="0" fontId="6" fillId="0" borderId="0"/>
    <xf numFmtId="9" fontId="2" fillId="0" borderId="0" applyFont="0" applyFill="0" applyBorder="0" applyAlignment="0" applyProtection="0"/>
    <xf numFmtId="9" fontId="2" fillId="0" borderId="0" applyFont="0" applyFill="0" applyBorder="0" applyAlignment="0" applyProtection="0"/>
    <xf numFmtId="0" fontId="31" fillId="0" borderId="0"/>
    <xf numFmtId="0" fontId="31" fillId="0" borderId="0"/>
    <xf numFmtId="0" fontId="31" fillId="0" borderId="0"/>
    <xf numFmtId="0" fontId="31" fillId="0" borderId="0"/>
    <xf numFmtId="0" fontId="33" fillId="0" borderId="0"/>
    <xf numFmtId="0" fontId="34" fillId="0" borderId="0"/>
    <xf numFmtId="0" fontId="35" fillId="0" borderId="0"/>
    <xf numFmtId="0" fontId="35" fillId="0" borderId="0"/>
    <xf numFmtId="0" fontId="38" fillId="0" borderId="0"/>
    <xf numFmtId="0" fontId="38" fillId="0" borderId="0"/>
    <xf numFmtId="0" fontId="39" fillId="0" borderId="0"/>
    <xf numFmtId="0" fontId="1" fillId="0" borderId="0"/>
    <xf numFmtId="0" fontId="39" fillId="0" borderId="0"/>
  </cellStyleXfs>
  <cellXfs count="318">
    <xf numFmtId="0" fontId="0" fillId="0" borderId="0" xfId="0"/>
    <xf numFmtId="0" fontId="8" fillId="0" borderId="0" xfId="0" applyFont="1"/>
    <xf numFmtId="0" fontId="12" fillId="0" borderId="0" xfId="0" applyFont="1"/>
    <xf numFmtId="0" fontId="13" fillId="0" borderId="0" xfId="0" applyFont="1"/>
    <xf numFmtId="0" fontId="14" fillId="0" borderId="0" xfId="0" applyFont="1"/>
    <xf numFmtId="0" fontId="15" fillId="0" borderId="0" xfId="0" applyFont="1"/>
    <xf numFmtId="0" fontId="16" fillId="0" borderId="0" xfId="0" applyFont="1"/>
    <xf numFmtId="0" fontId="17" fillId="0" borderId="0" xfId="0" applyFont="1"/>
    <xf numFmtId="0" fontId="18" fillId="0" borderId="0" xfId="0" applyFont="1" applyAlignment="1">
      <alignment horizontal="left" indent="8"/>
    </xf>
    <xf numFmtId="0" fontId="8" fillId="0" borderId="0" xfId="0" applyFont="1" applyAlignment="1">
      <alignment wrapText="1"/>
    </xf>
    <xf numFmtId="0" fontId="19" fillId="0" borderId="0" xfId="0" applyFont="1"/>
    <xf numFmtId="0" fontId="4" fillId="0" borderId="0" xfId="22" applyFont="1"/>
    <xf numFmtId="0" fontId="4" fillId="0" borderId="0" xfId="0" applyFont="1"/>
    <xf numFmtId="0" fontId="3" fillId="0" borderId="6" xfId="0" applyFont="1" applyBorder="1" applyAlignment="1">
      <alignment horizontal="center"/>
    </xf>
    <xf numFmtId="0" fontId="20" fillId="0" borderId="0" xfId="0" applyFont="1"/>
    <xf numFmtId="0" fontId="5" fillId="0" borderId="0" xfId="0" applyFont="1"/>
    <xf numFmtId="164" fontId="3" fillId="0" borderId="9" xfId="24" applyNumberFormat="1" applyFont="1" applyFill="1" applyBorder="1" applyAlignment="1">
      <alignment horizontal="center"/>
    </xf>
    <xf numFmtId="3" fontId="0" fillId="0" borderId="0" xfId="0" applyNumberFormat="1"/>
    <xf numFmtId="0" fontId="3" fillId="0" borderId="18" xfId="0" applyFont="1" applyBorder="1" applyAlignment="1">
      <alignment horizontal="center" wrapText="1"/>
    </xf>
    <xf numFmtId="0" fontId="3" fillId="0" borderId="10" xfId="0" applyFont="1" applyBorder="1" applyAlignment="1">
      <alignment horizontal="center" wrapText="1"/>
    </xf>
    <xf numFmtId="0" fontId="3" fillId="0" borderId="19" xfId="0" applyFont="1" applyBorder="1" applyAlignment="1">
      <alignment horizontal="center" wrapText="1"/>
    </xf>
    <xf numFmtId="0" fontId="7" fillId="0" borderId="0" xfId="0" applyFont="1"/>
    <xf numFmtId="3" fontId="3" fillId="0" borderId="26" xfId="1" applyNumberFormat="1" applyFont="1" applyFill="1" applyBorder="1" applyAlignment="1">
      <alignment horizontal="center"/>
    </xf>
    <xf numFmtId="0" fontId="11" fillId="0" borderId="0" xfId="0" applyFont="1"/>
    <xf numFmtId="3" fontId="3" fillId="0" borderId="13" xfId="1" applyNumberFormat="1" applyFont="1" applyFill="1" applyBorder="1" applyAlignment="1">
      <alignment horizontal="center"/>
    </xf>
    <xf numFmtId="0" fontId="5" fillId="0" borderId="0" xfId="0" applyFont="1" applyAlignment="1">
      <alignment wrapText="1"/>
    </xf>
    <xf numFmtId="0" fontId="5" fillId="0" borderId="0" xfId="0" applyFont="1" applyAlignment="1">
      <alignment horizontal="right"/>
    </xf>
    <xf numFmtId="0" fontId="24" fillId="0" borderId="0" xfId="22" applyFont="1"/>
    <xf numFmtId="0" fontId="0" fillId="0" borderId="0" xfId="0" applyAlignment="1">
      <alignment wrapText="1"/>
    </xf>
    <xf numFmtId="0" fontId="0" fillId="0" borderId="0" xfId="0" applyAlignment="1">
      <alignment horizontal="center"/>
    </xf>
    <xf numFmtId="0" fontId="3" fillId="0" borderId="0" xfId="0" applyFont="1" applyAlignment="1">
      <alignment horizontal="center"/>
    </xf>
    <xf numFmtId="0" fontId="5" fillId="0" borderId="0" xfId="22" applyFont="1" applyAlignment="1">
      <alignment wrapText="1"/>
    </xf>
    <xf numFmtId="0" fontId="7" fillId="0" borderId="0" xfId="0" applyFont="1" applyAlignment="1">
      <alignment vertical="top" wrapText="1"/>
    </xf>
    <xf numFmtId="0" fontId="7" fillId="0" borderId="0" xfId="0" applyFont="1" applyAlignment="1">
      <alignment wrapText="1"/>
    </xf>
    <xf numFmtId="0" fontId="23" fillId="0" borderId="0" xfId="0" applyFont="1"/>
    <xf numFmtId="0" fontId="9" fillId="0" borderId="0" xfId="22" applyFont="1"/>
    <xf numFmtId="0" fontId="3" fillId="0" borderId="26" xfId="0" applyFont="1" applyBorder="1" applyAlignment="1">
      <alignment horizontal="center" wrapText="1"/>
    </xf>
    <xf numFmtId="0" fontId="3" fillId="0" borderId="13" xfId="0" applyFont="1" applyBorder="1" applyAlignment="1">
      <alignment horizontal="center" wrapText="1"/>
    </xf>
    <xf numFmtId="0" fontId="3" fillId="0" borderId="9" xfId="0" applyFont="1" applyBorder="1" applyAlignment="1">
      <alignment horizontal="center" wrapText="1"/>
    </xf>
    <xf numFmtId="0" fontId="3" fillId="0" borderId="21" xfId="0" applyFont="1" applyBorder="1" applyAlignment="1">
      <alignment horizontal="center" wrapText="1"/>
    </xf>
    <xf numFmtId="0" fontId="3" fillId="0" borderId="20" xfId="0" applyFont="1" applyBorder="1" applyAlignment="1">
      <alignment horizontal="center" wrapText="1"/>
    </xf>
    <xf numFmtId="0" fontId="3" fillId="0" borderId="8" xfId="0" applyFont="1" applyBorder="1" applyAlignment="1">
      <alignment horizontal="center" wrapText="1"/>
    </xf>
    <xf numFmtId="0" fontId="22" fillId="0" borderId="0" xfId="19" applyFont="1" applyAlignment="1">
      <alignment horizontal="center"/>
    </xf>
    <xf numFmtId="0" fontId="22" fillId="0" borderId="0" xfId="19" applyFont="1" applyAlignment="1">
      <alignment horizontal="right" wrapText="1"/>
    </xf>
    <xf numFmtId="0" fontId="6" fillId="0" borderId="0" xfId="19"/>
    <xf numFmtId="0" fontId="22" fillId="0" borderId="0" xfId="8" applyFont="1" applyAlignment="1">
      <alignment horizontal="center"/>
    </xf>
    <xf numFmtId="0" fontId="22" fillId="0" borderId="0" xfId="8" applyFont="1" applyAlignment="1">
      <alignment horizontal="right" wrapText="1"/>
    </xf>
    <xf numFmtId="0" fontId="19" fillId="0" borderId="0" xfId="0" quotePrefix="1" applyFont="1"/>
    <xf numFmtId="0" fontId="3" fillId="0" borderId="0" xfId="23" applyFont="1"/>
    <xf numFmtId="0" fontId="26" fillId="0" borderId="0" xfId="0" applyFont="1"/>
    <xf numFmtId="0" fontId="10" fillId="0" borderId="0" xfId="3" applyAlignment="1" applyProtection="1"/>
    <xf numFmtId="0" fontId="3" fillId="0" borderId="14" xfId="0" applyFont="1" applyBorder="1" applyAlignment="1">
      <alignment horizontal="center" wrapText="1"/>
    </xf>
    <xf numFmtId="0" fontId="3" fillId="0" borderId="16" xfId="0" applyFont="1" applyBorder="1" applyAlignment="1">
      <alignment horizontal="center" wrapText="1"/>
    </xf>
    <xf numFmtId="0" fontId="5" fillId="0" borderId="0" xfId="22" applyFont="1"/>
    <xf numFmtId="0" fontId="3" fillId="0" borderId="0" xfId="22" applyFont="1"/>
    <xf numFmtId="0" fontId="20" fillId="0" borderId="0" xfId="22" applyFont="1"/>
    <xf numFmtId="3" fontId="3" fillId="0" borderId="13" xfId="22" applyNumberFormat="1" applyFont="1" applyBorder="1" applyAlignment="1">
      <alignment horizontal="center"/>
    </xf>
    <xf numFmtId="3" fontId="3" fillId="0" borderId="0" xfId="22" applyNumberFormat="1" applyFont="1" applyAlignment="1">
      <alignment horizontal="center"/>
    </xf>
    <xf numFmtId="0" fontId="3" fillId="0" borderId="0" xfId="0" applyFont="1" applyAlignment="1">
      <alignment horizontal="left" wrapText="1"/>
    </xf>
    <xf numFmtId="0" fontId="3" fillId="0" borderId="11" xfId="0" applyFont="1" applyBorder="1" applyAlignment="1">
      <alignment horizontal="center"/>
    </xf>
    <xf numFmtId="0" fontId="22" fillId="0" borderId="0" xfId="15" applyFont="1" applyAlignment="1">
      <alignment horizontal="right" wrapText="1"/>
    </xf>
    <xf numFmtId="0" fontId="5" fillId="0" borderId="0" xfId="0" applyFont="1" applyAlignment="1">
      <alignment horizontal="center"/>
    </xf>
    <xf numFmtId="0" fontId="4" fillId="0" borderId="0" xfId="0" applyFont="1" applyAlignment="1">
      <alignment horizontal="left"/>
    </xf>
    <xf numFmtId="0" fontId="10" fillId="0" borderId="0" xfId="3" applyFill="1" applyAlignment="1" applyProtection="1">
      <alignment wrapText="1"/>
    </xf>
    <xf numFmtId="0" fontId="3" fillId="0" borderId="15" xfId="0" applyFont="1" applyBorder="1" applyAlignment="1">
      <alignment horizontal="center" wrapText="1"/>
    </xf>
    <xf numFmtId="3" fontId="3" fillId="0" borderId="26" xfId="22" applyNumberFormat="1" applyFont="1" applyBorder="1" applyAlignment="1">
      <alignment horizontal="center"/>
    </xf>
    <xf numFmtId="0" fontId="2" fillId="0" borderId="0" xfId="22"/>
    <xf numFmtId="0" fontId="2" fillId="0" borderId="0" xfId="0" applyFont="1"/>
    <xf numFmtId="0" fontId="3" fillId="0" borderId="6" xfId="22" applyFont="1" applyBorder="1" applyAlignment="1">
      <alignment horizontal="center"/>
    </xf>
    <xf numFmtId="164" fontId="2" fillId="0" borderId="5" xfId="24" applyNumberFormat="1" applyFont="1" applyFill="1" applyBorder="1" applyAlignment="1">
      <alignment horizontal="center"/>
    </xf>
    <xf numFmtId="164" fontId="2" fillId="0" borderId="7" xfId="24" applyNumberFormat="1" applyFont="1" applyFill="1" applyBorder="1" applyAlignment="1">
      <alignment horizontal="center"/>
    </xf>
    <xf numFmtId="0" fontId="2" fillId="0" borderId="0" xfId="0" applyFont="1" applyAlignment="1">
      <alignment wrapText="1"/>
    </xf>
    <xf numFmtId="164" fontId="0" fillId="0" borderId="0" xfId="0" applyNumberFormat="1"/>
    <xf numFmtId="0" fontId="6" fillId="0" borderId="2" xfId="12" applyFont="1" applyBorder="1" applyAlignment="1">
      <alignment horizontal="center" wrapText="1"/>
    </xf>
    <xf numFmtId="3" fontId="6" fillId="0" borderId="3" xfId="13" applyNumberFormat="1" applyFont="1" applyBorder="1" applyAlignment="1">
      <alignment horizontal="center" wrapText="1"/>
    </xf>
    <xf numFmtId="3" fontId="6" fillId="0" borderId="22" xfId="13" applyNumberFormat="1" applyFont="1" applyBorder="1" applyAlignment="1">
      <alignment horizontal="center" wrapText="1"/>
    </xf>
    <xf numFmtId="3" fontId="6" fillId="0" borderId="23" xfId="13" applyNumberFormat="1" applyFont="1" applyBorder="1" applyAlignment="1">
      <alignment horizontal="center" wrapText="1"/>
    </xf>
    <xf numFmtId="3" fontId="6" fillId="0" borderId="17" xfId="13" applyNumberFormat="1" applyFont="1" applyBorder="1" applyAlignment="1">
      <alignment horizontal="center" wrapText="1"/>
    </xf>
    <xf numFmtId="0" fontId="29" fillId="0" borderId="0" xfId="14"/>
    <xf numFmtId="0" fontId="29" fillId="0" borderId="0" xfId="16"/>
    <xf numFmtId="164" fontId="2" fillId="0" borderId="0" xfId="24" applyNumberFormat="1" applyFont="1" applyFill="1" applyBorder="1" applyAlignment="1">
      <alignment horizontal="center"/>
    </xf>
    <xf numFmtId="0" fontId="29" fillId="0" borderId="0" xfId="17"/>
    <xf numFmtId="3" fontId="3" fillId="0" borderId="0" xfId="1" applyNumberFormat="1" applyFont="1" applyFill="1" applyBorder="1" applyAlignment="1">
      <alignment horizontal="center"/>
    </xf>
    <xf numFmtId="0" fontId="22" fillId="0" borderId="0" xfId="18" applyFont="1" applyAlignment="1">
      <alignment horizontal="right" wrapText="1"/>
    </xf>
    <xf numFmtId="0" fontId="2" fillId="0" borderId="0" xfId="0" applyFont="1" applyAlignment="1">
      <alignment horizontal="center"/>
    </xf>
    <xf numFmtId="3" fontId="6" fillId="0" borderId="0" xfId="13" applyNumberFormat="1" applyFont="1" applyAlignment="1">
      <alignment horizontal="center" wrapText="1"/>
    </xf>
    <xf numFmtId="3" fontId="2" fillId="0" borderId="22" xfId="1" applyNumberFormat="1" applyFont="1" applyFill="1" applyBorder="1" applyAlignment="1">
      <alignment horizontal="center" wrapText="1"/>
    </xf>
    <xf numFmtId="3" fontId="2" fillId="0" borderId="23" xfId="1" applyNumberFormat="1" applyFont="1" applyFill="1" applyBorder="1" applyAlignment="1">
      <alignment horizontal="center" wrapText="1"/>
    </xf>
    <xf numFmtId="0" fontId="2" fillId="0" borderId="0" xfId="0" applyFont="1" applyAlignment="1">
      <alignment horizontal="right"/>
    </xf>
    <xf numFmtId="3" fontId="2" fillId="0" borderId="17" xfId="1" applyNumberFormat="1" applyFont="1" applyFill="1" applyBorder="1" applyAlignment="1">
      <alignment horizontal="center" wrapText="1"/>
    </xf>
    <xf numFmtId="3" fontId="2" fillId="0" borderId="3" xfId="1" applyNumberFormat="1" applyFont="1" applyFill="1" applyBorder="1" applyAlignment="1">
      <alignment horizontal="center" wrapText="1"/>
    </xf>
    <xf numFmtId="3" fontId="2" fillId="0" borderId="21" xfId="1" applyNumberFormat="1" applyFont="1" applyFill="1" applyBorder="1" applyAlignment="1">
      <alignment horizontal="center" wrapText="1"/>
    </xf>
    <xf numFmtId="3" fontId="2" fillId="0" borderId="20" xfId="1" applyNumberFormat="1" applyFont="1" applyFill="1" applyBorder="1" applyAlignment="1">
      <alignment horizontal="center" wrapText="1"/>
    </xf>
    <xf numFmtId="164" fontId="2" fillId="0" borderId="8" xfId="24" applyNumberFormat="1" applyFont="1" applyFill="1" applyBorder="1" applyAlignment="1">
      <alignment horizontal="center"/>
    </xf>
    <xf numFmtId="3" fontId="2" fillId="0" borderId="0" xfId="1" applyNumberFormat="1" applyFont="1" applyFill="1" applyBorder="1" applyAlignment="1">
      <alignment horizontal="center"/>
    </xf>
    <xf numFmtId="0" fontId="6" fillId="0" borderId="0" xfId="11" applyAlignment="1">
      <alignment horizontal="right" wrapText="1"/>
    </xf>
    <xf numFmtId="0" fontId="2" fillId="0" borderId="0" xfId="0" applyFont="1" applyAlignment="1">
      <alignment horizontal="left"/>
    </xf>
    <xf numFmtId="0" fontId="21" fillId="0" borderId="26" xfId="21" applyFont="1" applyBorder="1" applyAlignment="1">
      <alignment horizontal="center" wrapText="1"/>
    </xf>
    <xf numFmtId="0" fontId="21" fillId="0" borderId="13" xfId="21" applyFont="1" applyBorder="1" applyAlignment="1">
      <alignment horizontal="center"/>
    </xf>
    <xf numFmtId="3" fontId="2" fillId="0" borderId="0" xfId="0" applyNumberFormat="1" applyFont="1"/>
    <xf numFmtId="3" fontId="2" fillId="0" borderId="22" xfId="1" applyNumberFormat="1" applyFont="1" applyFill="1" applyBorder="1" applyAlignment="1">
      <alignment horizontal="center"/>
    </xf>
    <xf numFmtId="3" fontId="2" fillId="0" borderId="23" xfId="1" applyNumberFormat="1" applyFont="1" applyFill="1" applyBorder="1" applyAlignment="1">
      <alignment horizontal="center"/>
    </xf>
    <xf numFmtId="3" fontId="2" fillId="0" borderId="17" xfId="1" applyNumberFormat="1" applyFont="1" applyFill="1" applyBorder="1" applyAlignment="1">
      <alignment horizontal="center"/>
    </xf>
    <xf numFmtId="3" fontId="2" fillId="0" borderId="3" xfId="1" applyNumberFormat="1" applyFont="1" applyFill="1" applyBorder="1" applyAlignment="1">
      <alignment horizontal="center"/>
    </xf>
    <xf numFmtId="0" fontId="32" fillId="0" borderId="0" xfId="0" applyFont="1"/>
    <xf numFmtId="0" fontId="3" fillId="0" borderId="28" xfId="0" applyFont="1" applyBorder="1" applyAlignment="1">
      <alignment horizontal="center" wrapText="1"/>
    </xf>
    <xf numFmtId="164" fontId="3" fillId="0" borderId="0" xfId="24" applyNumberFormat="1" applyFont="1" applyFill="1" applyBorder="1" applyAlignment="1">
      <alignment horizontal="center"/>
    </xf>
    <xf numFmtId="3" fontId="2" fillId="0" borderId="0" xfId="1" applyNumberFormat="1" applyFont="1" applyFill="1" applyBorder="1" applyAlignment="1">
      <alignment horizontal="center" wrapText="1"/>
    </xf>
    <xf numFmtId="3" fontId="21" fillId="0" borderId="0" xfId="21" applyNumberFormat="1" applyFont="1" applyAlignment="1">
      <alignment horizontal="center" wrapText="1"/>
    </xf>
    <xf numFmtId="0" fontId="21" fillId="0" borderId="9" xfId="21" applyFont="1" applyBorder="1" applyAlignment="1">
      <alignment horizontal="center" wrapText="1"/>
    </xf>
    <xf numFmtId="0" fontId="2" fillId="0" borderId="17" xfId="0" applyFont="1"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2" fillId="0" borderId="21" xfId="0" applyFont="1" applyBorder="1" applyAlignment="1">
      <alignment horizontal="center"/>
    </xf>
    <xf numFmtId="0" fontId="0" fillId="0" borderId="20" xfId="0" applyBorder="1" applyAlignment="1">
      <alignment horizontal="center"/>
    </xf>
    <xf numFmtId="0" fontId="0" fillId="0" borderId="8" xfId="0" applyBorder="1" applyAlignment="1">
      <alignment horizontal="center"/>
    </xf>
    <xf numFmtId="0" fontId="22" fillId="0" borderId="0" xfId="18" applyFont="1" applyAlignment="1">
      <alignment horizontal="center"/>
    </xf>
    <xf numFmtId="0" fontId="22" fillId="0" borderId="0" xfId="29" applyFont="1" applyAlignment="1">
      <alignment horizontal="center"/>
    </xf>
    <xf numFmtId="0" fontId="33" fillId="0" borderId="0" xfId="30"/>
    <xf numFmtId="3" fontId="2" fillId="0" borderId="30" xfId="1" applyNumberFormat="1" applyFont="1" applyFill="1" applyBorder="1" applyAlignment="1">
      <alignment horizontal="center"/>
    </xf>
    <xf numFmtId="3" fontId="3" fillId="0" borderId="9" xfId="22" applyNumberFormat="1" applyFont="1" applyBorder="1" applyAlignment="1">
      <alignment horizontal="center"/>
    </xf>
    <xf numFmtId="3" fontId="2" fillId="0" borderId="5" xfId="1" applyNumberFormat="1" applyFont="1" applyFill="1" applyBorder="1" applyAlignment="1">
      <alignment horizontal="center"/>
    </xf>
    <xf numFmtId="3" fontId="3" fillId="0" borderId="11" xfId="22" applyNumberFormat="1" applyFont="1" applyBorder="1" applyAlignment="1">
      <alignment horizontal="center"/>
    </xf>
    <xf numFmtId="3" fontId="2" fillId="0" borderId="7" xfId="1" applyNumberFormat="1" applyFont="1" applyFill="1" applyBorder="1" applyAlignment="1">
      <alignment horizontal="center"/>
    </xf>
    <xf numFmtId="1" fontId="6" fillId="0" borderId="25" xfId="9" applyNumberFormat="1" applyBorder="1" applyAlignment="1">
      <alignment horizontal="center" wrapText="1"/>
    </xf>
    <xf numFmtId="1" fontId="6" fillId="0" borderId="2" xfId="9" applyNumberFormat="1" applyBorder="1" applyAlignment="1">
      <alignment horizontal="center" wrapText="1"/>
    </xf>
    <xf numFmtId="0" fontId="3" fillId="0" borderId="18" xfId="22" applyFont="1" applyBorder="1" applyAlignment="1">
      <alignment horizontal="center" vertical="top" wrapText="1"/>
    </xf>
    <xf numFmtId="0" fontId="3" fillId="0" borderId="10" xfId="22" applyFont="1" applyBorder="1" applyAlignment="1">
      <alignment horizontal="center" vertical="top" wrapText="1"/>
    </xf>
    <xf numFmtId="0" fontId="3" fillId="0" borderId="19" xfId="22" applyFont="1" applyBorder="1" applyAlignment="1">
      <alignment horizontal="center" vertical="top" wrapText="1"/>
    </xf>
    <xf numFmtId="3" fontId="3" fillId="0" borderId="33" xfId="1" applyNumberFormat="1" applyFont="1" applyFill="1" applyBorder="1" applyAlignment="1">
      <alignment horizontal="center"/>
    </xf>
    <xf numFmtId="3" fontId="3" fillId="0" borderId="31" xfId="1" applyNumberFormat="1" applyFont="1" applyFill="1" applyBorder="1" applyAlignment="1">
      <alignment horizontal="center"/>
    </xf>
    <xf numFmtId="164" fontId="3" fillId="0" borderId="32" xfId="24" applyNumberFormat="1" applyFont="1" applyFill="1" applyBorder="1" applyAlignment="1">
      <alignment horizontal="center"/>
    </xf>
    <xf numFmtId="3" fontId="6" fillId="0" borderId="21" xfId="13" applyNumberFormat="1" applyFont="1" applyBorder="1" applyAlignment="1">
      <alignment horizontal="center" wrapText="1"/>
    </xf>
    <xf numFmtId="3" fontId="6" fillId="0" borderId="20" xfId="13" applyNumberFormat="1" applyFont="1" applyBorder="1" applyAlignment="1">
      <alignment horizontal="center" wrapText="1"/>
    </xf>
    <xf numFmtId="3" fontId="6" fillId="0" borderId="34" xfId="13" applyNumberFormat="1" applyFont="1" applyBorder="1" applyAlignment="1">
      <alignment horizontal="center" wrapText="1"/>
    </xf>
    <xf numFmtId="3" fontId="6" fillId="0" borderId="27" xfId="13" applyNumberFormat="1" applyFont="1" applyBorder="1" applyAlignment="1">
      <alignment horizontal="center" wrapText="1"/>
    </xf>
    <xf numFmtId="3" fontId="6" fillId="0" borderId="29" xfId="13" applyNumberFormat="1" applyFont="1" applyBorder="1" applyAlignment="1">
      <alignment horizontal="center" wrapText="1"/>
    </xf>
    <xf numFmtId="0" fontId="3" fillId="0" borderId="24" xfId="0" applyFont="1" applyBorder="1" applyAlignment="1">
      <alignment horizontal="center" wrapText="1"/>
    </xf>
    <xf numFmtId="10" fontId="3" fillId="0" borderId="32" xfId="24" applyNumberFormat="1" applyFont="1" applyFill="1" applyBorder="1" applyAlignment="1">
      <alignment horizontal="center"/>
    </xf>
    <xf numFmtId="10" fontId="3" fillId="0" borderId="0" xfId="24" applyNumberFormat="1" applyFont="1" applyFill="1" applyBorder="1" applyAlignment="1">
      <alignment horizontal="center"/>
    </xf>
    <xf numFmtId="3" fontId="22" fillId="0" borderId="0" xfId="18" applyNumberFormat="1" applyFont="1" applyAlignment="1">
      <alignment horizontal="center"/>
    </xf>
    <xf numFmtId="164" fontId="0" fillId="0" borderId="0" xfId="24" applyNumberFormat="1" applyFont="1" applyFill="1"/>
    <xf numFmtId="0" fontId="35" fillId="0" borderId="0" xfId="32"/>
    <xf numFmtId="0" fontId="3" fillId="0" borderId="11" xfId="0" applyFont="1" applyBorder="1" applyAlignment="1">
      <alignment horizontal="center" wrapText="1"/>
    </xf>
    <xf numFmtId="0" fontId="38" fillId="0" borderId="0" xfId="34"/>
    <xf numFmtId="0" fontId="0" fillId="3" borderId="0" xfId="0" applyFill="1"/>
    <xf numFmtId="0" fontId="3" fillId="0" borderId="11" xfId="22" applyFont="1" applyBorder="1" applyAlignment="1">
      <alignment horizontal="center"/>
    </xf>
    <xf numFmtId="3" fontId="3" fillId="0" borderId="12" xfId="22" applyNumberFormat="1" applyFont="1" applyBorder="1" applyAlignment="1">
      <alignment horizontal="center"/>
    </xf>
    <xf numFmtId="3" fontId="21" fillId="0" borderId="26" xfId="10" applyNumberFormat="1" applyFont="1" applyBorder="1" applyAlignment="1">
      <alignment horizontal="center"/>
    </xf>
    <xf numFmtId="3" fontId="21" fillId="0" borderId="13" xfId="10" applyNumberFormat="1" applyFont="1" applyBorder="1" applyAlignment="1">
      <alignment horizontal="center" wrapText="1"/>
    </xf>
    <xf numFmtId="3" fontId="21" fillId="0" borderId="12" xfId="10" applyNumberFormat="1" applyFont="1" applyBorder="1" applyAlignment="1">
      <alignment horizontal="center"/>
    </xf>
    <xf numFmtId="3" fontId="2" fillId="0" borderId="47" xfId="1" applyNumberFormat="1" applyFont="1" applyFill="1" applyBorder="1" applyAlignment="1">
      <alignment horizontal="center"/>
    </xf>
    <xf numFmtId="3" fontId="2" fillId="0" borderId="52" xfId="1" applyNumberFormat="1" applyFont="1" applyFill="1" applyBorder="1" applyAlignment="1">
      <alignment horizontal="center"/>
    </xf>
    <xf numFmtId="0" fontId="3" fillId="0" borderId="29" xfId="22" applyFont="1" applyBorder="1" applyAlignment="1">
      <alignment horizontal="center" vertical="top" wrapText="1"/>
    </xf>
    <xf numFmtId="0" fontId="3" fillId="0" borderId="48" xfId="22" applyFont="1" applyBorder="1" applyAlignment="1">
      <alignment horizontal="center" vertical="top" wrapText="1"/>
    </xf>
    <xf numFmtId="3" fontId="2" fillId="0" borderId="18" xfId="1" applyNumberFormat="1" applyFont="1" applyFill="1" applyBorder="1" applyAlignment="1">
      <alignment horizontal="center"/>
    </xf>
    <xf numFmtId="3" fontId="2" fillId="0" borderId="10" xfId="1" applyNumberFormat="1" applyFont="1" applyFill="1" applyBorder="1" applyAlignment="1">
      <alignment horizontal="center"/>
    </xf>
    <xf numFmtId="3" fontId="2" fillId="0" borderId="19" xfId="1" applyNumberFormat="1" applyFont="1" applyFill="1" applyBorder="1" applyAlignment="1">
      <alignment horizontal="center"/>
    </xf>
    <xf numFmtId="3" fontId="2" fillId="0" borderId="35" xfId="1" applyNumberFormat="1" applyFont="1" applyFill="1" applyBorder="1" applyAlignment="1">
      <alignment horizontal="center"/>
    </xf>
    <xf numFmtId="3" fontId="2" fillId="0" borderId="54" xfId="1" applyNumberFormat="1" applyFont="1" applyFill="1" applyBorder="1" applyAlignment="1">
      <alignment horizontal="center"/>
    </xf>
    <xf numFmtId="3" fontId="6" fillId="0" borderId="47" xfId="13" applyNumberFormat="1" applyFont="1" applyBorder="1" applyAlignment="1">
      <alignment horizontal="center" wrapText="1"/>
    </xf>
    <xf numFmtId="3" fontId="6" fillId="0" borderId="49" xfId="13" applyNumberFormat="1" applyFont="1" applyBorder="1" applyAlignment="1">
      <alignment horizontal="center" wrapText="1"/>
    </xf>
    <xf numFmtId="164" fontId="2" fillId="0" borderId="50" xfId="24" applyNumberFormat="1" applyFont="1" applyFill="1" applyBorder="1" applyAlignment="1">
      <alignment horizontal="center"/>
    </xf>
    <xf numFmtId="0" fontId="3" fillId="4" borderId="14" xfId="0" applyFont="1" applyFill="1" applyBorder="1" applyAlignment="1">
      <alignment horizontal="center" wrapText="1"/>
    </xf>
    <xf numFmtId="0" fontId="0" fillId="5" borderId="0" xfId="0" applyFill="1"/>
    <xf numFmtId="0" fontId="3" fillId="6" borderId="14" xfId="0" applyFont="1" applyFill="1" applyBorder="1" applyAlignment="1">
      <alignment horizontal="center" wrapText="1"/>
    </xf>
    <xf numFmtId="0" fontId="3" fillId="6" borderId="15" xfId="0" applyFont="1" applyFill="1" applyBorder="1" applyAlignment="1">
      <alignment horizontal="center" wrapText="1"/>
    </xf>
    <xf numFmtId="0" fontId="3" fillId="6" borderId="16" xfId="0" applyFont="1" applyFill="1" applyBorder="1" applyAlignment="1">
      <alignment horizontal="center" wrapText="1"/>
    </xf>
    <xf numFmtId="0" fontId="6" fillId="6" borderId="2" xfId="12" applyFont="1" applyFill="1" applyBorder="1" applyAlignment="1">
      <alignment horizontal="center" wrapText="1"/>
    </xf>
    <xf numFmtId="3" fontId="6" fillId="6" borderId="22" xfId="13" applyNumberFormat="1" applyFont="1" applyFill="1" applyBorder="1" applyAlignment="1">
      <alignment horizontal="center" wrapText="1"/>
    </xf>
    <xf numFmtId="3" fontId="6" fillId="6" borderId="23" xfId="13" applyNumberFormat="1" applyFont="1" applyFill="1" applyBorder="1" applyAlignment="1">
      <alignment horizontal="center" wrapText="1"/>
    </xf>
    <xf numFmtId="164" fontId="2" fillId="6" borderId="7" xfId="24" applyNumberFormat="1" applyFont="1" applyFill="1" applyBorder="1" applyAlignment="1">
      <alignment horizontal="center"/>
    </xf>
    <xf numFmtId="3" fontId="6" fillId="6" borderId="17" xfId="13" applyNumberFormat="1" applyFont="1" applyFill="1" applyBorder="1" applyAlignment="1">
      <alignment horizontal="center" wrapText="1"/>
    </xf>
    <xf numFmtId="3" fontId="6" fillId="6" borderId="3" xfId="13" applyNumberFormat="1" applyFont="1" applyFill="1" applyBorder="1" applyAlignment="1">
      <alignment horizontal="center" wrapText="1"/>
    </xf>
    <xf numFmtId="164" fontId="2" fillId="6" borderId="5" xfId="24" applyNumberFormat="1" applyFont="1" applyFill="1" applyBorder="1" applyAlignment="1">
      <alignment horizontal="center"/>
    </xf>
    <xf numFmtId="3" fontId="6" fillId="6" borderId="20" xfId="13" applyNumberFormat="1" applyFont="1" applyFill="1" applyBorder="1" applyAlignment="1">
      <alignment horizontal="center" wrapText="1"/>
    </xf>
    <xf numFmtId="164" fontId="2" fillId="6" borderId="8" xfId="24" applyNumberFormat="1" applyFont="1" applyFill="1" applyBorder="1" applyAlignment="1">
      <alignment horizontal="center"/>
    </xf>
    <xf numFmtId="3" fontId="6" fillId="6" borderId="18" xfId="13" applyNumberFormat="1" applyFont="1" applyFill="1" applyBorder="1" applyAlignment="1">
      <alignment horizontal="center" wrapText="1"/>
    </xf>
    <xf numFmtId="3" fontId="6" fillId="6" borderId="10" xfId="13" applyNumberFormat="1" applyFont="1" applyFill="1" applyBorder="1" applyAlignment="1">
      <alignment horizontal="center" wrapText="1"/>
    </xf>
    <xf numFmtId="164" fontId="2" fillId="6" borderId="19" xfId="24" applyNumberFormat="1" applyFont="1" applyFill="1" applyBorder="1" applyAlignment="1">
      <alignment horizontal="center"/>
    </xf>
    <xf numFmtId="0" fontId="3" fillId="6" borderId="11" xfId="0" applyFont="1" applyFill="1" applyBorder="1" applyAlignment="1">
      <alignment horizontal="center"/>
    </xf>
    <xf numFmtId="3" fontId="3" fillId="6" borderId="26" xfId="1" applyNumberFormat="1" applyFont="1" applyFill="1" applyBorder="1" applyAlignment="1">
      <alignment horizontal="center"/>
    </xf>
    <xf numFmtId="3" fontId="3" fillId="6" borderId="13" xfId="1" applyNumberFormat="1" applyFont="1" applyFill="1" applyBorder="1" applyAlignment="1">
      <alignment horizontal="center"/>
    </xf>
    <xf numFmtId="164" fontId="3" fillId="6" borderId="9" xfId="24" applyNumberFormat="1" applyFont="1" applyFill="1" applyBorder="1" applyAlignment="1">
      <alignment horizontal="center"/>
    </xf>
    <xf numFmtId="0" fontId="40" fillId="2" borderId="4" xfId="38" applyFont="1" applyFill="1" applyBorder="1" applyAlignment="1">
      <alignment horizontal="center"/>
    </xf>
    <xf numFmtId="0" fontId="40" fillId="0" borderId="1" xfId="38" applyFont="1" applyBorder="1" applyAlignment="1">
      <alignment horizontal="right" wrapText="1"/>
    </xf>
    <xf numFmtId="0" fontId="39" fillId="0" borderId="0" xfId="38"/>
    <xf numFmtId="0" fontId="0" fillId="7" borderId="0" xfId="0" applyFill="1"/>
    <xf numFmtId="3" fontId="6" fillId="6" borderId="47" xfId="13" applyNumberFormat="1" applyFont="1" applyFill="1" applyBorder="1" applyAlignment="1">
      <alignment horizontal="center" wrapText="1"/>
    </xf>
    <xf numFmtId="3" fontId="6" fillId="6" borderId="49" xfId="13" applyNumberFormat="1" applyFont="1" applyFill="1" applyBorder="1" applyAlignment="1">
      <alignment horizontal="center" wrapText="1"/>
    </xf>
    <xf numFmtId="164" fontId="2" fillId="6" borderId="50" xfId="24" applyNumberFormat="1" applyFont="1" applyFill="1" applyBorder="1" applyAlignment="1">
      <alignment horizontal="center"/>
    </xf>
    <xf numFmtId="0" fontId="3" fillId="6" borderId="26" xfId="0" applyFont="1" applyFill="1" applyBorder="1" applyAlignment="1">
      <alignment horizontal="center" wrapText="1"/>
    </xf>
    <xf numFmtId="0" fontId="3" fillId="6" borderId="13" xfId="0" applyFont="1" applyFill="1" applyBorder="1" applyAlignment="1">
      <alignment horizontal="center" wrapText="1"/>
    </xf>
    <xf numFmtId="0" fontId="3" fillId="6" borderId="9" xfId="0" applyFont="1" applyFill="1" applyBorder="1" applyAlignment="1">
      <alignment horizontal="center" wrapText="1"/>
    </xf>
    <xf numFmtId="0" fontId="3" fillId="0" borderId="21" xfId="22" applyFont="1" applyBorder="1" applyAlignment="1">
      <alignment horizontal="center" vertical="top" wrapText="1"/>
    </xf>
    <xf numFmtId="0" fontId="3" fillId="0" borderId="20" xfId="22" applyFont="1" applyBorder="1" applyAlignment="1">
      <alignment horizontal="center" vertical="top" wrapText="1"/>
    </xf>
    <xf numFmtId="0" fontId="3" fillId="0" borderId="8" xfId="22" applyFont="1" applyBorder="1" applyAlignment="1">
      <alignment horizontal="center" vertical="top" wrapText="1"/>
    </xf>
    <xf numFmtId="3" fontId="2" fillId="0" borderId="50" xfId="1" applyNumberFormat="1" applyFont="1" applyFill="1" applyBorder="1" applyAlignment="1">
      <alignment horizontal="center"/>
    </xf>
    <xf numFmtId="3" fontId="6" fillId="0" borderId="49" xfId="10" applyNumberFormat="1" applyBorder="1" applyAlignment="1">
      <alignment horizontal="center" wrapText="1"/>
    </xf>
    <xf numFmtId="3" fontId="2" fillId="0" borderId="53" xfId="1" applyNumberFormat="1" applyFont="1" applyFill="1" applyBorder="1" applyAlignment="1">
      <alignment horizontal="center"/>
    </xf>
    <xf numFmtId="3" fontId="6" fillId="0" borderId="3" xfId="10" applyNumberFormat="1" applyBorder="1" applyAlignment="1">
      <alignment horizontal="center" wrapText="1"/>
    </xf>
    <xf numFmtId="3" fontId="36" fillId="0" borderId="3" xfId="36" applyNumberFormat="1" applyFont="1" applyBorder="1" applyAlignment="1">
      <alignment horizontal="center" wrapText="1"/>
    </xf>
    <xf numFmtId="3" fontId="36" fillId="0" borderId="10" xfId="36" applyNumberFormat="1" applyFont="1" applyBorder="1" applyAlignment="1">
      <alignment horizontal="center" wrapText="1"/>
    </xf>
    <xf numFmtId="3" fontId="6" fillId="0" borderId="10" xfId="10" applyNumberFormat="1" applyBorder="1" applyAlignment="1">
      <alignment horizontal="center" wrapText="1"/>
    </xf>
    <xf numFmtId="3" fontId="3" fillId="0" borderId="6" xfId="22" applyNumberFormat="1" applyFont="1" applyBorder="1" applyAlignment="1">
      <alignment horizontal="center"/>
    </xf>
    <xf numFmtId="3" fontId="3" fillId="0" borderId="39" xfId="22" applyNumberFormat="1" applyFont="1" applyBorder="1" applyAlignment="1">
      <alignment horizontal="center"/>
    </xf>
    <xf numFmtId="14" fontId="0" fillId="0" borderId="0" xfId="0" applyNumberFormat="1"/>
    <xf numFmtId="14" fontId="22" fillId="0" borderId="0" xfId="29" applyNumberFormat="1" applyFont="1" applyAlignment="1">
      <alignment horizontal="center"/>
    </xf>
    <xf numFmtId="0" fontId="3" fillId="0" borderId="0" xfId="0" applyFont="1" applyAlignment="1">
      <alignment horizontal="right"/>
    </xf>
    <xf numFmtId="49" fontId="0" fillId="0" borderId="0" xfId="0" applyNumberFormat="1"/>
    <xf numFmtId="49" fontId="0" fillId="0" borderId="0" xfId="0" quotePrefix="1" applyNumberFormat="1"/>
    <xf numFmtId="0" fontId="3" fillId="0" borderId="0" xfId="0" applyFont="1" applyAlignment="1">
      <alignment horizontal="left"/>
    </xf>
    <xf numFmtId="0" fontId="3" fillId="6" borderId="24" xfId="0" applyFont="1" applyFill="1" applyBorder="1" applyAlignment="1">
      <alignment horizontal="center" vertical="top" wrapText="1"/>
    </xf>
    <xf numFmtId="0" fontId="3" fillId="6" borderId="15" xfId="0" applyFont="1" applyFill="1" applyBorder="1" applyAlignment="1">
      <alignment horizontal="center" vertical="top" wrapText="1"/>
    </xf>
    <xf numFmtId="0" fontId="3" fillId="6" borderId="16" xfId="0" applyFont="1" applyFill="1" applyBorder="1" applyAlignment="1">
      <alignment horizontal="center" vertical="top" wrapText="1"/>
    </xf>
    <xf numFmtId="0" fontId="0" fillId="0" borderId="0" xfId="0" quotePrefix="1"/>
    <xf numFmtId="0" fontId="2" fillId="0" borderId="0" xfId="22" applyAlignment="1">
      <alignment wrapText="1"/>
    </xf>
    <xf numFmtId="0" fontId="2" fillId="0" borderId="0" xfId="22" applyAlignment="1">
      <alignment horizontal="center" wrapText="1"/>
    </xf>
    <xf numFmtId="0" fontId="2" fillId="0" borderId="0" xfId="0" applyFont="1" applyAlignment="1">
      <alignment horizontal="center" wrapText="1"/>
    </xf>
    <xf numFmtId="3" fontId="6" fillId="0" borderId="0" xfId="10" applyNumberFormat="1" applyAlignment="1">
      <alignment horizontal="center" wrapText="1"/>
    </xf>
    <xf numFmtId="3" fontId="2" fillId="0" borderId="0" xfId="22" applyNumberFormat="1"/>
    <xf numFmtId="10" fontId="2" fillId="0" borderId="0" xfId="22" applyNumberFormat="1"/>
    <xf numFmtId="0" fontId="22" fillId="0" borderId="0" xfId="32" applyFont="1" applyAlignment="1">
      <alignment horizontal="right" wrapText="1"/>
    </xf>
    <xf numFmtId="1" fontId="6" fillId="0" borderId="37" xfId="9" applyNumberFormat="1" applyBorder="1" applyAlignment="1">
      <alignment horizontal="center" wrapText="1"/>
    </xf>
    <xf numFmtId="3" fontId="6" fillId="0" borderId="47" xfId="10" applyNumberFormat="1" applyBorder="1" applyAlignment="1">
      <alignment horizontal="center"/>
    </xf>
    <xf numFmtId="3" fontId="6" fillId="0" borderId="51" xfId="10" applyNumberFormat="1" applyBorder="1" applyAlignment="1">
      <alignment horizontal="center"/>
    </xf>
    <xf numFmtId="3" fontId="6" fillId="0" borderId="17" xfId="10" applyNumberFormat="1" applyBorder="1" applyAlignment="1">
      <alignment horizontal="center"/>
    </xf>
    <xf numFmtId="3" fontId="6" fillId="0" borderId="27" xfId="10" applyNumberFormat="1" applyBorder="1" applyAlignment="1">
      <alignment horizontal="center"/>
    </xf>
    <xf numFmtId="3" fontId="6" fillId="0" borderId="18" xfId="10" applyNumberFormat="1" applyBorder="1" applyAlignment="1">
      <alignment horizontal="center"/>
    </xf>
    <xf numFmtId="164" fontId="2" fillId="0" borderId="19" xfId="24" applyNumberFormat="1" applyFont="1" applyFill="1" applyBorder="1" applyAlignment="1">
      <alignment horizontal="center"/>
    </xf>
    <xf numFmtId="3" fontId="6" fillId="0" borderId="28" xfId="10" applyNumberFormat="1" applyBorder="1" applyAlignment="1">
      <alignment horizontal="center"/>
    </xf>
    <xf numFmtId="0" fontId="22" fillId="0" borderId="0" xfId="26" applyFont="1" applyAlignment="1">
      <alignment horizontal="center"/>
    </xf>
    <xf numFmtId="0" fontId="22" fillId="0" borderId="0" xfId="26" applyFont="1" applyAlignment="1">
      <alignment horizontal="right" wrapText="1"/>
    </xf>
    <xf numFmtId="0" fontId="22" fillId="0" borderId="0" xfId="14" applyFont="1" applyAlignment="1">
      <alignment horizontal="center"/>
    </xf>
    <xf numFmtId="0" fontId="22" fillId="0" borderId="0" xfId="14" applyFont="1" applyAlignment="1">
      <alignment horizontal="right" wrapText="1"/>
    </xf>
    <xf numFmtId="0" fontId="22" fillId="0" borderId="0" xfId="16" applyFont="1" applyAlignment="1">
      <alignment horizontal="center"/>
    </xf>
    <xf numFmtId="0" fontId="22" fillId="0" borderId="0" xfId="27" applyFont="1" applyAlignment="1">
      <alignment horizontal="center"/>
    </xf>
    <xf numFmtId="0" fontId="22" fillId="0" borderId="0" xfId="16" applyFont="1" applyAlignment="1">
      <alignment horizontal="right" wrapText="1"/>
    </xf>
    <xf numFmtId="0" fontId="22" fillId="0" borderId="0" xfId="27" applyFont="1" applyAlignment="1">
      <alignment horizontal="right" wrapText="1"/>
    </xf>
    <xf numFmtId="0" fontId="22" fillId="0" borderId="0" xfId="28" applyFont="1" applyAlignment="1">
      <alignment horizontal="center"/>
    </xf>
    <xf numFmtId="0" fontId="22" fillId="0" borderId="0" xfId="17" applyFont="1" applyAlignment="1">
      <alignment horizontal="center"/>
    </xf>
    <xf numFmtId="0" fontId="22" fillId="0" borderId="0" xfId="28" applyFont="1" applyAlignment="1">
      <alignment horizontal="right" wrapText="1"/>
    </xf>
    <xf numFmtId="0" fontId="22" fillId="0" borderId="0" xfId="17" applyFont="1" applyAlignment="1">
      <alignment horizontal="right" wrapText="1"/>
    </xf>
    <xf numFmtId="0" fontId="22" fillId="0" borderId="0" xfId="30" applyFont="1" applyAlignment="1">
      <alignment horizontal="right" wrapText="1"/>
    </xf>
    <xf numFmtId="0" fontId="22" fillId="0" borderId="0" xfId="34" applyFont="1" applyAlignment="1">
      <alignment horizontal="center"/>
    </xf>
    <xf numFmtId="0" fontId="22" fillId="0" borderId="0" xfId="34" applyFont="1" applyAlignment="1">
      <alignment horizontal="right" wrapText="1"/>
    </xf>
    <xf numFmtId="0" fontId="22" fillId="0" borderId="0" xfId="35" applyFont="1" applyAlignment="1">
      <alignment horizontal="center"/>
    </xf>
    <xf numFmtId="0" fontId="22" fillId="0" borderId="0" xfId="35" applyFont="1" applyAlignment="1">
      <alignment horizontal="right" wrapText="1"/>
    </xf>
    <xf numFmtId="0" fontId="22" fillId="0" borderId="0" xfId="20" applyFont="1" applyAlignment="1">
      <alignment horizontal="right" wrapText="1"/>
    </xf>
    <xf numFmtId="0" fontId="22" fillId="0" borderId="1" xfId="33" applyFont="1" applyBorder="1" applyAlignment="1">
      <alignment horizontal="right" wrapText="1"/>
    </xf>
    <xf numFmtId="0" fontId="22" fillId="0" borderId="0" xfId="31" applyFont="1" applyAlignment="1">
      <alignment horizontal="center"/>
    </xf>
    <xf numFmtId="0" fontId="22" fillId="0" borderId="0" xfId="31" applyFont="1" applyAlignment="1">
      <alignment horizontal="right" wrapText="1"/>
    </xf>
    <xf numFmtId="14" fontId="2" fillId="0" borderId="0" xfId="0" applyNumberFormat="1" applyFont="1"/>
    <xf numFmtId="165" fontId="3" fillId="0" borderId="32" xfId="24" applyNumberFormat="1" applyFont="1" applyFill="1" applyBorder="1" applyAlignment="1">
      <alignment horizontal="center"/>
    </xf>
    <xf numFmtId="0" fontId="3" fillId="0" borderId="58" xfId="0" applyFont="1" applyBorder="1" applyAlignment="1">
      <alignment horizontal="center" wrapText="1"/>
    </xf>
    <xf numFmtId="3" fontId="2" fillId="0" borderId="47" xfId="1" applyNumberFormat="1" applyFont="1" applyFill="1" applyBorder="1" applyAlignment="1">
      <alignment horizontal="center" wrapText="1"/>
    </xf>
    <xf numFmtId="3" fontId="2" fillId="0" borderId="49" xfId="1" applyNumberFormat="1" applyFont="1" applyFill="1" applyBorder="1" applyAlignment="1">
      <alignment horizontal="center" wrapText="1"/>
    </xf>
    <xf numFmtId="0" fontId="3" fillId="0" borderId="59" xfId="0" applyFont="1" applyBorder="1" applyAlignment="1">
      <alignment horizontal="center" wrapText="1"/>
    </xf>
    <xf numFmtId="0" fontId="3" fillId="0" borderId="60" xfId="0" applyFont="1" applyBorder="1" applyAlignment="1">
      <alignment horizontal="center" wrapText="1"/>
    </xf>
    <xf numFmtId="0" fontId="3" fillId="0" borderId="61" xfId="0" applyFont="1" applyBorder="1" applyAlignment="1">
      <alignment horizontal="center" wrapText="1"/>
    </xf>
    <xf numFmtId="0" fontId="10" fillId="0" borderId="0" xfId="3" applyAlignment="1" applyProtection="1">
      <alignment wrapText="1"/>
    </xf>
    <xf numFmtId="0" fontId="3" fillId="0" borderId="0" xfId="0" applyFont="1" applyAlignment="1">
      <alignment wrapText="1"/>
    </xf>
    <xf numFmtId="0" fontId="8" fillId="0" borderId="0" xfId="0" applyFont="1" applyAlignment="1">
      <alignment horizontal="left" wrapText="1"/>
    </xf>
    <xf numFmtId="0" fontId="7" fillId="0" borderId="0" xfId="0" applyFont="1" applyAlignment="1">
      <alignment horizontal="left" wrapText="1"/>
    </xf>
    <xf numFmtId="0" fontId="10" fillId="0" borderId="0" xfId="3" applyAlignment="1" applyProtection="1">
      <alignment wrapText="1"/>
    </xf>
    <xf numFmtId="0" fontId="2" fillId="0" borderId="0" xfId="0" applyFont="1" applyAlignment="1">
      <alignment horizontal="center" wrapText="1"/>
    </xf>
    <xf numFmtId="0" fontId="3" fillId="0" borderId="0" xfId="0" applyFont="1" applyAlignment="1">
      <alignment wrapText="1"/>
    </xf>
    <xf numFmtId="0" fontId="2" fillId="0" borderId="0" xfId="22" applyAlignment="1">
      <alignment horizontal="left" vertical="top" wrapText="1"/>
    </xf>
    <xf numFmtId="0" fontId="3" fillId="0" borderId="36" xfId="22" applyFont="1" applyBorder="1" applyAlignment="1">
      <alignment horizontal="center" wrapText="1"/>
    </xf>
    <xf numFmtId="0" fontId="3" fillId="0" borderId="38" xfId="22" applyFont="1" applyBorder="1" applyAlignment="1">
      <alignment horizontal="center" wrapText="1"/>
    </xf>
    <xf numFmtId="0" fontId="3" fillId="0" borderId="40" xfId="22" applyFont="1" applyBorder="1" applyAlignment="1">
      <alignment horizontal="center" vertical="center" wrapText="1"/>
    </xf>
    <xf numFmtId="0" fontId="3" fillId="0" borderId="55" xfId="22" applyFont="1" applyBorder="1" applyAlignment="1">
      <alignment horizontal="center" vertical="center" wrapText="1"/>
    </xf>
    <xf numFmtId="0" fontId="3" fillId="0" borderId="37" xfId="22" applyFont="1" applyBorder="1" applyAlignment="1">
      <alignment horizontal="center"/>
    </xf>
    <xf numFmtId="0" fontId="3" fillId="0" borderId="43" xfId="22" applyFont="1" applyBorder="1" applyAlignment="1">
      <alignment horizontal="center"/>
    </xf>
    <xf numFmtId="0" fontId="3" fillId="0" borderId="40" xfId="22" applyFont="1" applyBorder="1" applyAlignment="1">
      <alignment horizontal="center"/>
    </xf>
    <xf numFmtId="0" fontId="3" fillId="0" borderId="0" xfId="22" applyFont="1" applyAlignment="1">
      <alignment horizontal="left" vertical="top" wrapText="1"/>
    </xf>
    <xf numFmtId="0" fontId="3" fillId="0" borderId="41" xfId="22" applyFont="1" applyBorder="1" applyAlignment="1">
      <alignment horizontal="center" vertical="center" wrapText="1"/>
    </xf>
    <xf numFmtId="0" fontId="3" fillId="0" borderId="42" xfId="22" applyFont="1" applyBorder="1" applyAlignment="1">
      <alignment horizontal="center" vertical="center" wrapText="1"/>
    </xf>
    <xf numFmtId="0" fontId="2" fillId="0" borderId="0" xfId="0" applyFont="1" applyAlignment="1">
      <alignment horizontal="left" wrapText="1"/>
    </xf>
    <xf numFmtId="0" fontId="3" fillId="0" borderId="41" xfId="0" applyFont="1" applyBorder="1" applyAlignment="1">
      <alignment horizontal="center" wrapText="1"/>
    </xf>
    <xf numFmtId="0" fontId="3" fillId="0" borderId="42" xfId="0" applyFont="1" applyBorder="1" applyAlignment="1">
      <alignment horizontal="center" wrapText="1"/>
    </xf>
    <xf numFmtId="0" fontId="3" fillId="0" borderId="6" xfId="0" applyFont="1" applyBorder="1" applyAlignment="1">
      <alignment horizontal="center" vertical="top" wrapText="1"/>
    </xf>
    <xf numFmtId="0" fontId="3" fillId="0" borderId="44" xfId="0" applyFont="1" applyBorder="1" applyAlignment="1">
      <alignment horizontal="center" vertical="top" wrapText="1"/>
    </xf>
    <xf numFmtId="0" fontId="3" fillId="0" borderId="39" xfId="0" applyFont="1" applyBorder="1" applyAlignment="1">
      <alignment horizontal="center" vertical="top" wrapText="1"/>
    </xf>
    <xf numFmtId="0" fontId="3" fillId="0" borderId="41" xfId="22" applyFont="1" applyBorder="1" applyAlignment="1">
      <alignment horizontal="center" wrapText="1"/>
    </xf>
    <xf numFmtId="0" fontId="3" fillId="0" borderId="45" xfId="22" applyFont="1" applyBorder="1" applyAlignment="1">
      <alignment horizontal="center" wrapText="1"/>
    </xf>
    <xf numFmtId="0" fontId="3" fillId="0" borderId="37" xfId="0" applyFont="1" applyBorder="1" applyAlignment="1">
      <alignment horizontal="center" vertical="top" wrapText="1"/>
    </xf>
    <xf numFmtId="0" fontId="3" fillId="0" borderId="43" xfId="0" applyFont="1" applyBorder="1" applyAlignment="1">
      <alignment horizontal="center" vertical="top" wrapText="1"/>
    </xf>
    <xf numFmtId="0" fontId="3" fillId="0" borderId="40" xfId="0" applyFont="1" applyBorder="1" applyAlignment="1">
      <alignment horizontal="center" vertical="top" wrapText="1"/>
    </xf>
    <xf numFmtId="0" fontId="2" fillId="0" borderId="0" xfId="22" applyAlignment="1">
      <alignment horizontal="left" wrapText="1"/>
    </xf>
    <xf numFmtId="0" fontId="7" fillId="0" borderId="0" xfId="0" applyFont="1" applyAlignment="1">
      <alignment horizontal="left" vertical="top" wrapText="1"/>
    </xf>
    <xf numFmtId="0" fontId="3" fillId="0" borderId="34" xfId="0" applyFont="1" applyBorder="1" applyAlignment="1">
      <alignment horizontal="center" vertical="top" wrapText="1"/>
    </xf>
    <xf numFmtId="0" fontId="3" fillId="0" borderId="23" xfId="0" applyFont="1" applyBorder="1" applyAlignment="1">
      <alignment horizontal="center" vertical="top" wrapText="1"/>
    </xf>
    <xf numFmtId="0" fontId="3" fillId="0" borderId="7" xfId="0" applyFont="1" applyBorder="1" applyAlignment="1">
      <alignment horizontal="center" vertical="top" wrapText="1"/>
    </xf>
    <xf numFmtId="0" fontId="3" fillId="0" borderId="36" xfId="0" applyFont="1" applyBorder="1" applyAlignment="1">
      <alignment horizontal="center" wrapText="1"/>
    </xf>
    <xf numFmtId="0" fontId="3" fillId="0" borderId="38" xfId="0" applyFont="1" applyBorder="1" applyAlignment="1">
      <alignment horizontal="center" wrapText="1"/>
    </xf>
    <xf numFmtId="0" fontId="8" fillId="0" borderId="0" xfId="0" applyFont="1" applyAlignment="1">
      <alignment horizontal="left" wrapText="1"/>
    </xf>
    <xf numFmtId="0" fontId="3" fillId="0" borderId="46" xfId="0" applyFont="1" applyBorder="1" applyAlignment="1">
      <alignment horizontal="center" wrapText="1"/>
    </xf>
    <xf numFmtId="0" fontId="3" fillId="0" borderId="45" xfId="0" applyFont="1" applyBorder="1" applyAlignment="1">
      <alignment horizontal="center" wrapText="1"/>
    </xf>
    <xf numFmtId="0" fontId="3" fillId="6" borderId="36" xfId="0" applyFont="1" applyFill="1" applyBorder="1" applyAlignment="1">
      <alignment horizontal="center" wrapText="1"/>
    </xf>
    <xf numFmtId="0" fontId="3" fillId="6" borderId="38" xfId="0" applyFont="1" applyFill="1" applyBorder="1" applyAlignment="1">
      <alignment horizontal="center" wrapText="1"/>
    </xf>
    <xf numFmtId="0" fontId="3" fillId="6" borderId="34" xfId="0" applyFont="1" applyFill="1" applyBorder="1" applyAlignment="1">
      <alignment horizontal="center" vertical="top" wrapText="1"/>
    </xf>
    <xf numFmtId="0" fontId="3" fillId="6" borderId="23" xfId="0" applyFont="1" applyFill="1" applyBorder="1" applyAlignment="1">
      <alignment horizontal="center" vertical="top" wrapText="1"/>
    </xf>
    <xf numFmtId="0" fontId="3" fillId="6" borderId="7" xfId="0" applyFont="1" applyFill="1" applyBorder="1" applyAlignment="1">
      <alignment horizontal="center" vertical="top" wrapText="1"/>
    </xf>
    <xf numFmtId="0" fontId="3" fillId="6" borderId="56" xfId="0" applyFont="1" applyFill="1" applyBorder="1" applyAlignment="1">
      <alignment horizontal="center" wrapText="1"/>
    </xf>
    <xf numFmtId="0" fontId="3" fillId="0" borderId="24" xfId="0" applyFont="1" applyBorder="1" applyAlignment="1">
      <alignment horizontal="center" vertical="top" wrapText="1"/>
    </xf>
    <xf numFmtId="0" fontId="3" fillId="0" borderId="15" xfId="0" applyFont="1" applyBorder="1" applyAlignment="1">
      <alignment horizontal="center" vertical="top" wrapText="1"/>
    </xf>
    <xf numFmtId="0" fontId="3" fillId="0" borderId="16" xfId="0" applyFont="1" applyBorder="1" applyAlignment="1">
      <alignment horizontal="center" vertical="top" wrapText="1"/>
    </xf>
    <xf numFmtId="0" fontId="7" fillId="0" borderId="0" xfId="0" applyFont="1" applyAlignment="1">
      <alignment horizontal="left" wrapText="1"/>
    </xf>
    <xf numFmtId="0" fontId="3" fillId="0" borderId="26" xfId="0" applyFont="1" applyBorder="1" applyAlignment="1">
      <alignment horizontal="center" vertical="top" wrapText="1"/>
    </xf>
    <xf numFmtId="0" fontId="3" fillId="0" borderId="13" xfId="0" applyFont="1" applyBorder="1" applyAlignment="1">
      <alignment horizontal="center" vertical="top" wrapText="1"/>
    </xf>
    <xf numFmtId="0" fontId="3" fillId="0" borderId="9" xfId="0" applyFont="1" applyBorder="1" applyAlignment="1">
      <alignment horizontal="center" vertical="top" wrapText="1"/>
    </xf>
    <xf numFmtId="0" fontId="3" fillId="0" borderId="12" xfId="0" applyFont="1" applyBorder="1" applyAlignment="1">
      <alignment horizontal="center" vertical="top" wrapText="1"/>
    </xf>
    <xf numFmtId="0" fontId="3" fillId="0" borderId="14" xfId="0" applyFont="1" applyBorder="1" applyAlignment="1">
      <alignment horizontal="center" vertical="top" wrapText="1"/>
    </xf>
    <xf numFmtId="0" fontId="3" fillId="0" borderId="58" xfId="0" applyFont="1" applyBorder="1" applyAlignment="1">
      <alignment horizontal="center" vertical="top" wrapText="1"/>
    </xf>
    <xf numFmtId="0" fontId="3" fillId="0" borderId="57" xfId="0" applyFont="1" applyBorder="1" applyAlignment="1">
      <alignment horizontal="center" vertical="top" wrapText="1"/>
    </xf>
    <xf numFmtId="0" fontId="4" fillId="0" borderId="0" xfId="0" applyFont="1" applyAlignment="1">
      <alignment horizontal="left" wrapText="1"/>
    </xf>
    <xf numFmtId="0" fontId="2" fillId="0" borderId="0" xfId="0" applyFont="1" applyAlignment="1">
      <alignment horizontal="left" vertical="top" wrapText="1"/>
    </xf>
  </cellXfs>
  <cellStyles count="39">
    <cellStyle name="Comma" xfId="1" builtinId="3"/>
    <cellStyle name="Comma 2" xfId="2" xr:uid="{00000000-0005-0000-0000-000001000000}"/>
    <cellStyle name="Hyperlink" xfId="3" builtinId="8"/>
    <cellStyle name="Normal" xfId="0" builtinId="0"/>
    <cellStyle name="Normal 2" xfId="4" xr:uid="{00000000-0005-0000-0000-000005000000}"/>
    <cellStyle name="Normal 2 2" xfId="5" xr:uid="{00000000-0005-0000-0000-000006000000}"/>
    <cellStyle name="Normal 3" xfId="6" xr:uid="{00000000-0005-0000-0000-000007000000}"/>
    <cellStyle name="Normal 4" xfId="7" xr:uid="{00000000-0005-0000-0000-000008000000}"/>
    <cellStyle name="Normal 5" xfId="37" xr:uid="{8283B7AF-8C3D-4583-8614-10760055434D}"/>
    <cellStyle name="Normal_(1) Tests" xfId="8" xr:uid="{00000000-0005-0000-0000-00000B000000}"/>
    <cellStyle name="Normal_(1) VINs tested" xfId="36" xr:uid="{64A13CFF-59BB-425C-B939-C2EB8E05D942}"/>
    <cellStyle name="Normal_(1) VINs with diesel" xfId="9" xr:uid="{00000000-0005-0000-0000-00000E000000}"/>
    <cellStyle name="Normal_(2)(Diesel)" xfId="10" xr:uid="{00000000-0005-0000-0000-00000F000000}"/>
    <cellStyle name="Normal_(2)(i) MA31" xfId="11" xr:uid="{00000000-0005-0000-0000-000010000000}"/>
    <cellStyle name="Normal_(2)(i) OBD_1" xfId="12" xr:uid="{00000000-0005-0000-0000-000012000000}"/>
    <cellStyle name="Normal_(2)(i) OBD_2" xfId="13" xr:uid="{00000000-0005-0000-0000-000013000000}"/>
    <cellStyle name="Normal_(2)(ii) OBD" xfId="32" xr:uid="{00000000-0005-0000-0000-000015000000}"/>
    <cellStyle name="Normal_(2)(ii) OBD_1" xfId="14" xr:uid="{00000000-0005-0000-0000-000016000000}"/>
    <cellStyle name="Normal_(2)(ii) OBD_2" xfId="26" xr:uid="{00000000-0005-0000-0000-000017000000}"/>
    <cellStyle name="Normal_(2)(iii) OBD" xfId="15" xr:uid="{00000000-0005-0000-0000-000019000000}"/>
    <cellStyle name="Normal_(2)(iii) OBD_1" xfId="16" xr:uid="{00000000-0005-0000-0000-00001A000000}"/>
    <cellStyle name="Normal_(2)(iii) OBD_3" xfId="27" xr:uid="{00000000-0005-0000-0000-00001C000000}"/>
    <cellStyle name="Normal_(2)(iv) OBD" xfId="17" xr:uid="{00000000-0005-0000-0000-00001D000000}"/>
    <cellStyle name="Normal_(2)(iv) OBD_2" xfId="28" xr:uid="{00000000-0005-0000-0000-00001F000000}"/>
    <cellStyle name="Normal_(2)(vi) No Outcome" xfId="38" xr:uid="{A445D75F-E393-4D38-899D-0A5F52599EDE}"/>
    <cellStyle name="Normal_(2)(vi) No Outcome_2" xfId="18" xr:uid="{00000000-0005-0000-0000-000023000000}"/>
    <cellStyle name="Normal_(2)(vi) No Outcome_3" xfId="29" xr:uid="{00000000-0005-0000-0000-000024000000}"/>
    <cellStyle name="Normal_(2)(vi) No Outcome_4" xfId="30" xr:uid="{00000000-0005-0000-0000-000025000000}"/>
    <cellStyle name="Normal_(2)(xi) Pass OBD" xfId="34" xr:uid="{00000000-0005-0000-0000-000026000000}"/>
    <cellStyle name="Normal_(2)(xi) Pass OBD_1" xfId="19" xr:uid="{00000000-0005-0000-0000-000027000000}"/>
    <cellStyle name="Normal_(2)(xii) Fail OBD" xfId="35" xr:uid="{00000000-0005-0000-0000-000028000000}"/>
    <cellStyle name="Normal_(2)(xii) Fail OBD_1" xfId="20" xr:uid="{00000000-0005-0000-0000-000029000000}"/>
    <cellStyle name="Normal_(2)(xix) MIL on no DTCs_3" xfId="33" xr:uid="{00000000-0005-0000-0000-00002C000000}"/>
    <cellStyle name="Normal_(2)(xxii) MIL off no DTCs_1" xfId="31" xr:uid="{00000000-0005-0000-0000-000031000000}"/>
    <cellStyle name="Normal_(2)(xxiv)OBD Exceptions" xfId="21" xr:uid="{00000000-0005-0000-0000-000036000000}"/>
    <cellStyle name="Normal_2003_EPA_Test_Data_Report_Tables_DRAFT_2_Formatted" xfId="22" xr:uid="{00000000-0005-0000-0000-000037000000}"/>
    <cellStyle name="Normal_Diesel results 2003" xfId="23" xr:uid="{00000000-0005-0000-0000-000038000000}"/>
    <cellStyle name="Percent" xfId="24" builtinId="5"/>
    <cellStyle name="Percent 2" xfId="25" xr:uid="{00000000-0005-0000-0000-00003D000000}"/>
  </cellStyles>
  <dxfs count="4">
    <dxf>
      <font>
        <color rgb="FF9C0006"/>
      </font>
      <fill>
        <patternFill>
          <bgColor rgb="FFFFC7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3"/>
      <tableStyleElement type="headerRow"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1"/>
              <a:t>Number of Unique Vehicles Tested </a:t>
            </a:r>
            <a:r>
              <a:rPr lang="en-US"/>
              <a:t>
by Model Year and Vehicle Class</a:t>
            </a:r>
          </a:p>
        </c:rich>
      </c:tx>
      <c:layout>
        <c:manualLayout>
          <c:xMode val="edge"/>
          <c:yMode val="edge"/>
          <c:x val="0.31466246091436245"/>
          <c:y val="3.3707824055505126E-2"/>
        </c:manualLayout>
      </c:layout>
      <c:overlay val="0"/>
      <c:spPr>
        <a:noFill/>
        <a:ln w="25400">
          <a:noFill/>
        </a:ln>
      </c:spPr>
    </c:title>
    <c:autoTitleDeleted val="0"/>
    <c:plotArea>
      <c:layout>
        <c:manualLayout>
          <c:layoutTarget val="inner"/>
          <c:xMode val="edge"/>
          <c:yMode val="edge"/>
          <c:x val="0.14497540492384173"/>
          <c:y val="0.18820224719101719"/>
          <c:w val="0.81878154826306071"/>
          <c:h val="0.5898876404494382"/>
        </c:manualLayout>
      </c:layout>
      <c:lineChart>
        <c:grouping val="standard"/>
        <c:varyColors val="0"/>
        <c:ser>
          <c:idx val="0"/>
          <c:order val="0"/>
          <c:tx>
            <c:strRef>
              <c:f>'(1) VINs tested'!$B$7</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 VINs tested'!$A$8:$A$46</c:f>
              <c:numCache>
                <c:formatCode>0</c:formatCode>
                <c:ptCount val="39"/>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numCache>
            </c:numRef>
          </c:cat>
          <c:val>
            <c:numRef>
              <c:f>'(1) VINs tested'!$B$8:$B$46</c:f>
              <c:numCache>
                <c:formatCode>#,##0</c:formatCode>
                <c:ptCount val="39"/>
                <c:pt idx="23">
                  <c:v>138184</c:v>
                </c:pt>
                <c:pt idx="24">
                  <c:v>149593</c:v>
                </c:pt>
                <c:pt idx="25">
                  <c:v>128120</c:v>
                </c:pt>
                <c:pt idx="26">
                  <c:v>173013</c:v>
                </c:pt>
                <c:pt idx="27">
                  <c:v>194611</c:v>
                </c:pt>
                <c:pt idx="28">
                  <c:v>219023</c:v>
                </c:pt>
                <c:pt idx="29">
                  <c:v>249173</c:v>
                </c:pt>
                <c:pt idx="30">
                  <c:v>269583</c:v>
                </c:pt>
                <c:pt idx="31">
                  <c:v>310391</c:v>
                </c:pt>
                <c:pt idx="32">
                  <c:v>311717</c:v>
                </c:pt>
                <c:pt idx="33">
                  <c:v>323572</c:v>
                </c:pt>
                <c:pt idx="34">
                  <c:v>323340</c:v>
                </c:pt>
                <c:pt idx="35">
                  <c:v>313684</c:v>
                </c:pt>
                <c:pt idx="36">
                  <c:v>222996</c:v>
                </c:pt>
                <c:pt idx="37">
                  <c:v>38173</c:v>
                </c:pt>
                <c:pt idx="38">
                  <c:v>328</c:v>
                </c:pt>
              </c:numCache>
            </c:numRef>
          </c:val>
          <c:smooth val="0"/>
          <c:extLst>
            <c:ext xmlns:c16="http://schemas.microsoft.com/office/drawing/2014/chart" uri="{C3380CC4-5D6E-409C-BE32-E72D297353CC}">
              <c16:uniqueId val="{00000000-A84E-4294-8DE9-6B615384416D}"/>
            </c:ext>
          </c:extLst>
        </c:ser>
        <c:ser>
          <c:idx val="2"/>
          <c:order val="1"/>
          <c:tx>
            <c:strRef>
              <c:f>'(1) VINs tested'!$C$7</c:f>
              <c:strCache>
                <c:ptCount val="1"/>
                <c:pt idx="0">
                  <c:v>MDGV</c:v>
                </c:pt>
              </c:strCache>
            </c:strRef>
          </c:tx>
          <c:spPr>
            <a:ln w="12700">
              <a:solidFill>
                <a:srgbClr val="7030A0"/>
              </a:solidFill>
              <a:prstDash val="solid"/>
            </a:ln>
          </c:spPr>
          <c:marker>
            <c:symbol val="triangle"/>
            <c:size val="5"/>
            <c:spPr>
              <a:solidFill>
                <a:srgbClr val="7030A0"/>
              </a:solidFill>
              <a:ln>
                <a:solidFill>
                  <a:srgbClr val="7030A0"/>
                </a:solidFill>
                <a:prstDash val="solid"/>
              </a:ln>
            </c:spPr>
          </c:marker>
          <c:cat>
            <c:numRef>
              <c:f>'(1) VINs tested'!$A$8:$A$46</c:f>
              <c:numCache>
                <c:formatCode>0</c:formatCode>
                <c:ptCount val="39"/>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numCache>
            </c:numRef>
          </c:cat>
          <c:val>
            <c:numRef>
              <c:f>'(1) VINs tested'!$C$8:$C$46</c:f>
              <c:numCache>
                <c:formatCode>#,##0</c:formatCode>
                <c:ptCount val="39"/>
                <c:pt idx="24">
                  <c:v>5615</c:v>
                </c:pt>
                <c:pt idx="25">
                  <c:v>3887</c:v>
                </c:pt>
                <c:pt idx="26">
                  <c:v>3896</c:v>
                </c:pt>
                <c:pt idx="27">
                  <c:v>7014</c:v>
                </c:pt>
                <c:pt idx="28">
                  <c:v>7499</c:v>
                </c:pt>
                <c:pt idx="29">
                  <c:v>7260</c:v>
                </c:pt>
                <c:pt idx="30">
                  <c:v>8478</c:v>
                </c:pt>
                <c:pt idx="31">
                  <c:v>13673</c:v>
                </c:pt>
                <c:pt idx="32">
                  <c:v>15039</c:v>
                </c:pt>
                <c:pt idx="33">
                  <c:v>14031</c:v>
                </c:pt>
                <c:pt idx="34">
                  <c:v>11848</c:v>
                </c:pt>
                <c:pt idx="35">
                  <c:v>16372</c:v>
                </c:pt>
                <c:pt idx="36">
                  <c:v>8067</c:v>
                </c:pt>
                <c:pt idx="37">
                  <c:v>775</c:v>
                </c:pt>
                <c:pt idx="38">
                  <c:v>26</c:v>
                </c:pt>
              </c:numCache>
            </c:numRef>
          </c:val>
          <c:smooth val="0"/>
          <c:extLst>
            <c:ext xmlns:c16="http://schemas.microsoft.com/office/drawing/2014/chart" uri="{C3380CC4-5D6E-409C-BE32-E72D297353CC}">
              <c16:uniqueId val="{00000001-A84E-4294-8DE9-6B615384416D}"/>
            </c:ext>
          </c:extLst>
        </c:ser>
        <c:ser>
          <c:idx val="5"/>
          <c:order val="2"/>
          <c:tx>
            <c:strRef>
              <c:f>'(1) VINs tested'!$D$7</c:f>
              <c:strCache>
                <c:ptCount val="1"/>
                <c:pt idx="0">
                  <c:v>LDDV</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numRef>
              <c:f>'(1) VINs tested'!$A$8:$A$46</c:f>
              <c:numCache>
                <c:formatCode>0</c:formatCode>
                <c:ptCount val="39"/>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numCache>
            </c:numRef>
          </c:cat>
          <c:val>
            <c:numRef>
              <c:f>'(1) VINs tested'!$D$8:$D$46</c:f>
              <c:numCache>
                <c:formatCode>#,##0</c:formatCode>
                <c:ptCount val="39"/>
                <c:pt idx="23">
                  <c:v>68</c:v>
                </c:pt>
                <c:pt idx="24">
                  <c:v>78</c:v>
                </c:pt>
                <c:pt idx="25">
                  <c:v>109</c:v>
                </c:pt>
                <c:pt idx="26">
                  <c:v>220</c:v>
                </c:pt>
                <c:pt idx="27">
                  <c:v>618</c:v>
                </c:pt>
                <c:pt idx="28">
                  <c:v>929</c:v>
                </c:pt>
                <c:pt idx="29">
                  <c:v>1218</c:v>
                </c:pt>
                <c:pt idx="30">
                  <c:v>2706</c:v>
                </c:pt>
                <c:pt idx="31">
                  <c:v>2332</c:v>
                </c:pt>
                <c:pt idx="32">
                  <c:v>889</c:v>
                </c:pt>
                <c:pt idx="33">
                  <c:v>609</c:v>
                </c:pt>
                <c:pt idx="34">
                  <c:v>767</c:v>
                </c:pt>
                <c:pt idx="35">
                  <c:v>184</c:v>
                </c:pt>
                <c:pt idx="36">
                  <c:v>507</c:v>
                </c:pt>
                <c:pt idx="37">
                  <c:v>149</c:v>
                </c:pt>
                <c:pt idx="38">
                  <c:v>1</c:v>
                </c:pt>
              </c:numCache>
            </c:numRef>
          </c:val>
          <c:smooth val="0"/>
          <c:extLst>
            <c:ext xmlns:c16="http://schemas.microsoft.com/office/drawing/2014/chart" uri="{C3380CC4-5D6E-409C-BE32-E72D297353CC}">
              <c16:uniqueId val="{00000002-A84E-4294-8DE9-6B615384416D}"/>
            </c:ext>
          </c:extLst>
        </c:ser>
        <c:ser>
          <c:idx val="6"/>
          <c:order val="3"/>
          <c:tx>
            <c:strRef>
              <c:f>'(1) VINs tested'!$E$7</c:f>
              <c:strCache>
                <c:ptCount val="1"/>
                <c:pt idx="0">
                  <c:v>MDDV</c:v>
                </c:pt>
              </c:strCache>
            </c:strRef>
          </c:tx>
          <c:spPr>
            <a:ln w="12700">
              <a:solidFill>
                <a:srgbClr val="008080"/>
              </a:solidFill>
              <a:prstDash val="solid"/>
            </a:ln>
          </c:spPr>
          <c:marker>
            <c:symbol val="plus"/>
            <c:size val="5"/>
            <c:spPr>
              <a:noFill/>
              <a:ln>
                <a:solidFill>
                  <a:srgbClr val="008080"/>
                </a:solidFill>
                <a:prstDash val="solid"/>
              </a:ln>
            </c:spPr>
          </c:marker>
          <c:cat>
            <c:numRef>
              <c:f>'(1) VINs tested'!$A$8:$A$46</c:f>
              <c:numCache>
                <c:formatCode>0</c:formatCode>
                <c:ptCount val="39"/>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numCache>
            </c:numRef>
          </c:cat>
          <c:val>
            <c:numRef>
              <c:f>'(1) VINs tested'!$E$8:$E$46</c:f>
              <c:numCache>
                <c:formatCode>#,##0</c:formatCode>
                <c:ptCount val="39"/>
                <c:pt idx="0">
                  <c:v>2</c:v>
                </c:pt>
                <c:pt idx="1">
                  <c:v>1</c:v>
                </c:pt>
                <c:pt idx="2">
                  <c:v>9</c:v>
                </c:pt>
                <c:pt idx="3">
                  <c:v>14</c:v>
                </c:pt>
                <c:pt idx="4">
                  <c:v>14</c:v>
                </c:pt>
                <c:pt idx="5">
                  <c:v>24</c:v>
                </c:pt>
                <c:pt idx="6">
                  <c:v>8</c:v>
                </c:pt>
                <c:pt idx="7">
                  <c:v>9</c:v>
                </c:pt>
                <c:pt idx="8">
                  <c:v>10</c:v>
                </c:pt>
                <c:pt idx="9">
                  <c:v>12</c:v>
                </c:pt>
                <c:pt idx="10">
                  <c:v>42</c:v>
                </c:pt>
                <c:pt idx="11">
                  <c:v>73</c:v>
                </c:pt>
                <c:pt idx="12">
                  <c:v>73</c:v>
                </c:pt>
                <c:pt idx="13">
                  <c:v>146</c:v>
                </c:pt>
                <c:pt idx="14">
                  <c:v>62</c:v>
                </c:pt>
                <c:pt idx="15">
                  <c:v>260</c:v>
                </c:pt>
                <c:pt idx="16">
                  <c:v>270</c:v>
                </c:pt>
                <c:pt idx="17">
                  <c:v>315</c:v>
                </c:pt>
                <c:pt idx="18">
                  <c:v>325</c:v>
                </c:pt>
                <c:pt idx="19">
                  <c:v>340</c:v>
                </c:pt>
                <c:pt idx="20">
                  <c:v>473</c:v>
                </c:pt>
                <c:pt idx="21">
                  <c:v>833</c:v>
                </c:pt>
                <c:pt idx="22">
                  <c:v>1239</c:v>
                </c:pt>
                <c:pt idx="23">
                  <c:v>1281</c:v>
                </c:pt>
                <c:pt idx="24">
                  <c:v>1365</c:v>
                </c:pt>
                <c:pt idx="25">
                  <c:v>450</c:v>
                </c:pt>
                <c:pt idx="26">
                  <c:v>478</c:v>
                </c:pt>
                <c:pt idx="27">
                  <c:v>1491</c:v>
                </c:pt>
                <c:pt idx="28">
                  <c:v>1461</c:v>
                </c:pt>
                <c:pt idx="29">
                  <c:v>1300</c:v>
                </c:pt>
                <c:pt idx="30">
                  <c:v>1349</c:v>
                </c:pt>
                <c:pt idx="31">
                  <c:v>2793</c:v>
                </c:pt>
                <c:pt idx="32">
                  <c:v>2849</c:v>
                </c:pt>
                <c:pt idx="33">
                  <c:v>2430</c:v>
                </c:pt>
                <c:pt idx="34">
                  <c:v>2419</c:v>
                </c:pt>
                <c:pt idx="35">
                  <c:v>3419</c:v>
                </c:pt>
                <c:pt idx="36">
                  <c:v>1745</c:v>
                </c:pt>
                <c:pt idx="37">
                  <c:v>189</c:v>
                </c:pt>
                <c:pt idx="38">
                  <c:v>4</c:v>
                </c:pt>
              </c:numCache>
            </c:numRef>
          </c:val>
          <c:smooth val="0"/>
          <c:extLst>
            <c:ext xmlns:c16="http://schemas.microsoft.com/office/drawing/2014/chart" uri="{C3380CC4-5D6E-409C-BE32-E72D297353CC}">
              <c16:uniqueId val="{00000003-A84E-4294-8DE9-6B615384416D}"/>
            </c:ext>
          </c:extLst>
        </c:ser>
        <c:ser>
          <c:idx val="7"/>
          <c:order val="4"/>
          <c:tx>
            <c:strRef>
              <c:f>'(1) VINs tested'!$F$7</c:f>
              <c:strCache>
                <c:ptCount val="1"/>
                <c:pt idx="0">
                  <c:v>HDDV</c:v>
                </c:pt>
              </c:strCache>
            </c:strRef>
          </c:tx>
          <c:spPr>
            <a:ln w="12700">
              <a:solidFill>
                <a:srgbClr val="0000FF"/>
              </a:solidFill>
              <a:prstDash val="solid"/>
            </a:ln>
          </c:spPr>
          <c:marker>
            <c:symbol val="dot"/>
            <c:size val="5"/>
            <c:spPr>
              <a:noFill/>
              <a:ln>
                <a:solidFill>
                  <a:srgbClr val="0000FF"/>
                </a:solidFill>
                <a:prstDash val="solid"/>
              </a:ln>
            </c:spPr>
          </c:marker>
          <c:cat>
            <c:numRef>
              <c:f>'(1) VINs tested'!$A$8:$A$46</c:f>
              <c:numCache>
                <c:formatCode>0</c:formatCode>
                <c:ptCount val="39"/>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numCache>
            </c:numRef>
          </c:cat>
          <c:val>
            <c:numRef>
              <c:f>'(1) VINs tested'!$F$8:$F$46</c:f>
              <c:numCache>
                <c:formatCode>#,##0</c:formatCode>
                <c:ptCount val="39"/>
                <c:pt idx="0">
                  <c:v>82</c:v>
                </c:pt>
                <c:pt idx="1">
                  <c:v>174</c:v>
                </c:pt>
                <c:pt idx="2">
                  <c:v>238</c:v>
                </c:pt>
                <c:pt idx="3">
                  <c:v>371</c:v>
                </c:pt>
                <c:pt idx="4">
                  <c:v>327</c:v>
                </c:pt>
                <c:pt idx="5">
                  <c:v>277</c:v>
                </c:pt>
                <c:pt idx="6">
                  <c:v>231</c:v>
                </c:pt>
                <c:pt idx="7">
                  <c:v>208</c:v>
                </c:pt>
                <c:pt idx="8">
                  <c:v>213</c:v>
                </c:pt>
                <c:pt idx="9">
                  <c:v>332</c:v>
                </c:pt>
                <c:pt idx="10">
                  <c:v>471</c:v>
                </c:pt>
                <c:pt idx="11">
                  <c:v>751</c:v>
                </c:pt>
                <c:pt idx="12">
                  <c:v>737</c:v>
                </c:pt>
                <c:pt idx="13">
                  <c:v>888</c:v>
                </c:pt>
                <c:pt idx="14">
                  <c:v>1079</c:v>
                </c:pt>
                <c:pt idx="15">
                  <c:v>1530</c:v>
                </c:pt>
                <c:pt idx="16">
                  <c:v>1875</c:v>
                </c:pt>
                <c:pt idx="17">
                  <c:v>1693</c:v>
                </c:pt>
                <c:pt idx="18">
                  <c:v>1563</c:v>
                </c:pt>
                <c:pt idx="19">
                  <c:v>1805</c:v>
                </c:pt>
                <c:pt idx="20">
                  <c:v>2510</c:v>
                </c:pt>
                <c:pt idx="21">
                  <c:v>3166</c:v>
                </c:pt>
                <c:pt idx="22">
                  <c:v>3300</c:v>
                </c:pt>
                <c:pt idx="23">
                  <c:v>3826</c:v>
                </c:pt>
                <c:pt idx="24">
                  <c:v>2180</c:v>
                </c:pt>
                <c:pt idx="25">
                  <c:v>1607</c:v>
                </c:pt>
                <c:pt idx="26">
                  <c:v>1613</c:v>
                </c:pt>
                <c:pt idx="27">
                  <c:v>1952</c:v>
                </c:pt>
                <c:pt idx="28">
                  <c:v>2977</c:v>
                </c:pt>
                <c:pt idx="29">
                  <c:v>2955</c:v>
                </c:pt>
                <c:pt idx="30">
                  <c:v>2738</c:v>
                </c:pt>
                <c:pt idx="31">
                  <c:v>4346</c:v>
                </c:pt>
                <c:pt idx="32">
                  <c:v>5728</c:v>
                </c:pt>
                <c:pt idx="33">
                  <c:v>5068</c:v>
                </c:pt>
                <c:pt idx="34">
                  <c:v>5159</c:v>
                </c:pt>
                <c:pt idx="35">
                  <c:v>6008</c:v>
                </c:pt>
                <c:pt idx="36">
                  <c:v>4796</c:v>
                </c:pt>
                <c:pt idx="37">
                  <c:v>1598</c:v>
                </c:pt>
                <c:pt idx="38">
                  <c:v>78</c:v>
                </c:pt>
              </c:numCache>
            </c:numRef>
          </c:val>
          <c:smooth val="0"/>
          <c:extLst>
            <c:ext xmlns:c16="http://schemas.microsoft.com/office/drawing/2014/chart" uri="{C3380CC4-5D6E-409C-BE32-E72D297353CC}">
              <c16:uniqueId val="{00000004-A84E-4294-8DE9-6B615384416D}"/>
            </c:ext>
          </c:extLst>
        </c:ser>
        <c:dLbls>
          <c:showLegendKey val="0"/>
          <c:showVal val="0"/>
          <c:showCatName val="0"/>
          <c:showSerName val="0"/>
          <c:showPercent val="0"/>
          <c:showBubbleSize val="0"/>
        </c:dLbls>
        <c:marker val="1"/>
        <c:smooth val="0"/>
        <c:axId val="105234432"/>
        <c:axId val="105236736"/>
      </c:lineChart>
      <c:catAx>
        <c:axId val="105234432"/>
        <c:scaling>
          <c:orientation val="minMax"/>
        </c:scaling>
        <c:delete val="0"/>
        <c:axPos val="b"/>
        <c:title>
          <c:tx>
            <c:rich>
              <a:bodyPr/>
              <a:lstStyle/>
              <a:p>
                <a:pPr>
                  <a:defRPr/>
                </a:pPr>
                <a:r>
                  <a:rPr lang="en-US"/>
                  <a:t>Model Year</a:t>
                </a:r>
              </a:p>
            </c:rich>
          </c:tx>
          <c:layout>
            <c:manualLayout>
              <c:xMode val="edge"/>
              <c:yMode val="edge"/>
              <c:x val="0.49917666121331572"/>
              <c:y val="0.898876527833484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2700000" vert="horz"/>
          <a:lstStyle/>
          <a:p>
            <a:pPr>
              <a:defRPr/>
            </a:pPr>
            <a:endParaRPr lang="en-US"/>
          </a:p>
        </c:txPr>
        <c:crossAx val="105236736"/>
        <c:crosses val="autoZero"/>
        <c:auto val="1"/>
        <c:lblAlgn val="ctr"/>
        <c:lblOffset val="100"/>
        <c:tickLblSkip val="2"/>
        <c:tickMarkSkip val="1"/>
        <c:noMultiLvlLbl val="0"/>
      </c:catAx>
      <c:valAx>
        <c:axId val="105236736"/>
        <c:scaling>
          <c:logBase val="10"/>
          <c:orientation val="minMax"/>
        </c:scaling>
        <c:delete val="0"/>
        <c:axPos val="l"/>
        <c:majorGridlines>
          <c:spPr>
            <a:ln w="3175">
              <a:solidFill>
                <a:srgbClr val="000000"/>
              </a:solidFill>
              <a:prstDash val="solid"/>
            </a:ln>
          </c:spPr>
        </c:majorGridlines>
        <c:title>
          <c:tx>
            <c:rich>
              <a:bodyPr/>
              <a:lstStyle/>
              <a:p>
                <a:pPr>
                  <a:defRPr/>
                </a:pPr>
                <a:r>
                  <a:rPr lang="en-US"/>
                  <a:t>Number of Vehicles</a:t>
                </a:r>
              </a:p>
            </c:rich>
          </c:tx>
          <c:layout>
            <c:manualLayout>
              <c:xMode val="edge"/>
              <c:yMode val="edge"/>
              <c:x val="2.3064314270133276E-2"/>
              <c:y val="0.325842674491427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105234432"/>
        <c:crosses val="autoZero"/>
        <c:crossBetween val="between"/>
      </c:valAx>
      <c:spPr>
        <a:noFill/>
        <a:ln w="12700">
          <a:solidFill>
            <a:srgbClr val="808080"/>
          </a:solidFill>
          <a:prstDash val="solid"/>
        </a:ln>
      </c:spPr>
    </c:plotArea>
    <c:legend>
      <c:legendPos val="r"/>
      <c:layout>
        <c:manualLayout>
          <c:xMode val="edge"/>
          <c:yMode val="edge"/>
          <c:x val="0.16599266928368633"/>
          <c:y val="0.19893099153490548"/>
          <c:w val="0.30544723976342975"/>
          <c:h val="0.13820737932383093"/>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pitchFamily="34" charset="0"/>
          <a:ea typeface="Times New Roman"/>
          <a:cs typeface="Arial" pitchFamily="34" charset="0"/>
        </a:defRPr>
      </a:pPr>
      <a:endParaRPr lang="en-US"/>
    </a:p>
  </c:txPr>
  <c:printSettings>
    <c:headerFooter alignWithMargins="0"/>
    <c:pageMargins b="1" l="0.75000000000001243" r="0.75000000000001243"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105F-421E-B519-74851FE52496}"/>
            </c:ext>
          </c:extLst>
        </c:ser>
        <c:dLbls>
          <c:showLegendKey val="0"/>
          <c:showVal val="0"/>
          <c:showCatName val="0"/>
          <c:showSerName val="0"/>
          <c:showPercent val="0"/>
          <c:showBubbleSize val="0"/>
        </c:dLbls>
        <c:marker val="1"/>
        <c:smooth val="0"/>
        <c:axId val="107667456"/>
        <c:axId val="107669760"/>
      </c:lineChart>
      <c:catAx>
        <c:axId val="107667456"/>
        <c:scaling>
          <c:orientation val="minMax"/>
        </c:scaling>
        <c:delete val="0"/>
        <c:axPos val="b"/>
        <c:title>
          <c:tx>
            <c:rich>
              <a:bodyPr/>
              <a:lstStyle/>
              <a:p>
                <a:pPr>
                  <a:defRPr sz="150" b="1" i="0" u="none" strike="noStrike" baseline="0">
                    <a:solidFill>
                      <a:srgbClr val="000000"/>
                    </a:solidFill>
                    <a:latin typeface="Times New Roman"/>
                    <a:ea typeface="Times New Roman"/>
                    <a:cs typeface="Times New Roman"/>
                  </a:defRPr>
                </a:pPr>
                <a:r>
                  <a:rPr lang="en-US"/>
                  <a:t>Vehicle Model 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Times New Roman"/>
                <a:ea typeface="Times New Roman"/>
                <a:cs typeface="Times New Roman"/>
              </a:defRPr>
            </a:pPr>
            <a:endParaRPr lang="en-US"/>
          </a:p>
        </c:txPr>
        <c:crossAx val="107669760"/>
        <c:crosses val="autoZero"/>
        <c:auto val="1"/>
        <c:lblAlgn val="ctr"/>
        <c:lblOffset val="100"/>
        <c:tickLblSkip val="1"/>
        <c:tickMarkSkip val="1"/>
        <c:noMultiLvlLbl val="0"/>
      </c:catAx>
      <c:valAx>
        <c:axId val="107669760"/>
        <c:scaling>
          <c:orientation val="minMax"/>
        </c:scaling>
        <c:delete val="0"/>
        <c:axPos val="l"/>
        <c:majorGridlines>
          <c:spPr>
            <a:ln w="3175">
              <a:solidFill>
                <a:srgbClr val="000000"/>
              </a:solidFill>
              <a:prstDash val="solid"/>
            </a:ln>
          </c:spPr>
        </c:majorGridlines>
        <c:title>
          <c:tx>
            <c:rich>
              <a:bodyPr/>
              <a:lstStyle/>
              <a:p>
                <a:pPr>
                  <a:defRPr sz="150" b="1" i="0" u="none" strike="noStrike" baseline="0">
                    <a:solidFill>
                      <a:srgbClr val="000000"/>
                    </a:solidFill>
                    <a:latin typeface="Times New Roman"/>
                    <a:ea typeface="Times New Roman"/>
                    <a:cs typeface="Times New Roman"/>
                  </a:defRPr>
                </a:pPr>
                <a:r>
                  <a:rPr lang="en-US"/>
                  <a:t>Failure Rate</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Times New Roman"/>
                <a:ea typeface="Times New Roman"/>
                <a:cs typeface="Times New Roman"/>
              </a:defRPr>
            </a:pPr>
            <a:endParaRPr lang="en-US"/>
          </a:p>
        </c:txPr>
        <c:crossAx val="107667456"/>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243" r="0.75000000000001243"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Diesel Test Initial Failure Rate</a:t>
            </a:r>
          </a:p>
          <a:p>
            <a:pPr>
              <a:defRPr sz="875"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Type</a:t>
            </a:r>
          </a:p>
        </c:rich>
      </c:tx>
      <c:layout>
        <c:manualLayout>
          <c:xMode val="edge"/>
          <c:yMode val="edge"/>
          <c:x val="0.30759367579052632"/>
          <c:y val="3.1100478468899701E-2"/>
        </c:manualLayout>
      </c:layout>
      <c:overlay val="0"/>
      <c:spPr>
        <a:noFill/>
        <a:ln w="25400">
          <a:noFill/>
        </a:ln>
      </c:spPr>
    </c:title>
    <c:autoTitleDeleted val="0"/>
    <c:plotArea>
      <c:layout>
        <c:manualLayout>
          <c:layoutTarget val="inner"/>
          <c:xMode val="edge"/>
          <c:yMode val="edge"/>
          <c:x val="0.12355227883722322"/>
          <c:y val="0.19138778337575618"/>
          <c:w val="0.82239485601026585"/>
          <c:h val="0.58612508658825369"/>
        </c:manualLayout>
      </c:layout>
      <c:lineChart>
        <c:grouping val="standard"/>
        <c:varyColors val="0"/>
        <c:ser>
          <c:idx val="0"/>
          <c:order val="0"/>
          <c:tx>
            <c:strRef>
              <c:f>'(2)(i) Opacity'!$B$9:$D$9</c:f>
              <c:strCache>
                <c:ptCount val="1"/>
                <c:pt idx="0">
                  <c:v>MDDV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'(2)(i) Opacity'!$A$11:$A$48</c:f>
              <c:numCache>
                <c:formatCode>0</c:formatCode>
                <c:ptCount val="38"/>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numCache>
            </c:numRef>
          </c:cat>
          <c:val>
            <c:numRef>
              <c:f>'(2)(i) Opacity'!$D$11:$D$48</c:f>
              <c:numCache>
                <c:formatCode>0.0%</c:formatCode>
                <c:ptCount val="38"/>
                <c:pt idx="0">
                  <c:v>0.5</c:v>
                </c:pt>
                <c:pt idx="1">
                  <c:v>0</c:v>
                </c:pt>
                <c:pt idx="2">
                  <c:v>0</c:v>
                </c:pt>
                <c:pt idx="3">
                  <c:v>0</c:v>
                </c:pt>
                <c:pt idx="4">
                  <c:v>0</c:v>
                </c:pt>
                <c:pt idx="5">
                  <c:v>4.1666666666666664E-2</c:v>
                </c:pt>
                <c:pt idx="6">
                  <c:v>0</c:v>
                </c:pt>
                <c:pt idx="7">
                  <c:v>0</c:v>
                </c:pt>
                <c:pt idx="8">
                  <c:v>0.1</c:v>
                </c:pt>
                <c:pt idx="9">
                  <c:v>0</c:v>
                </c:pt>
                <c:pt idx="10">
                  <c:v>7.1428571428571425E-2</c:v>
                </c:pt>
                <c:pt idx="11">
                  <c:v>4.1095890410958902E-2</c:v>
                </c:pt>
                <c:pt idx="12">
                  <c:v>1.3698630136986301E-2</c:v>
                </c:pt>
                <c:pt idx="13">
                  <c:v>2.7397260273972601E-2</c:v>
                </c:pt>
                <c:pt idx="14">
                  <c:v>9.6774193548387094E-2</c:v>
                </c:pt>
                <c:pt idx="15">
                  <c:v>3.0769230769230771E-2</c:v>
                </c:pt>
                <c:pt idx="16">
                  <c:v>2.2222222222222223E-2</c:v>
                </c:pt>
                <c:pt idx="17">
                  <c:v>4.7619047619047616E-2</c:v>
                </c:pt>
                <c:pt idx="18">
                  <c:v>1.8461538461538463E-2</c:v>
                </c:pt>
                <c:pt idx="19">
                  <c:v>5.2941176470588235E-2</c:v>
                </c:pt>
                <c:pt idx="20">
                  <c:v>4.4397463002114168E-2</c:v>
                </c:pt>
                <c:pt idx="21">
                  <c:v>2.8811524609843937E-2</c:v>
                </c:pt>
                <c:pt idx="22">
                  <c:v>2.5827280064568199E-2</c:v>
                </c:pt>
              </c:numCache>
            </c:numRef>
          </c:val>
          <c:smooth val="0"/>
          <c:extLst>
            <c:ext xmlns:c16="http://schemas.microsoft.com/office/drawing/2014/chart" uri="{C3380CC4-5D6E-409C-BE32-E72D297353CC}">
              <c16:uniqueId val="{00000000-9F13-4DC5-AB0E-E468B262A9EA}"/>
            </c:ext>
          </c:extLst>
        </c:ser>
        <c:ser>
          <c:idx val="1"/>
          <c:order val="1"/>
          <c:tx>
            <c:strRef>
              <c:f>'(2)(i) Opacity'!$E$9:$G$9</c:f>
              <c:strCache>
                <c:ptCount val="1"/>
                <c:pt idx="0">
                  <c:v>HDDV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'(2)(i) Opacity'!$A$11:$A$48</c:f>
              <c:numCache>
                <c:formatCode>0</c:formatCode>
                <c:ptCount val="38"/>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numCache>
            </c:numRef>
          </c:cat>
          <c:val>
            <c:numRef>
              <c:f>'(2)(i) Opacity'!$G$11:$G$48</c:f>
              <c:numCache>
                <c:formatCode>0.0%</c:formatCode>
                <c:ptCount val="38"/>
                <c:pt idx="0">
                  <c:v>4.878048780487805E-2</c:v>
                </c:pt>
                <c:pt idx="1">
                  <c:v>4.0229885057471264E-2</c:v>
                </c:pt>
                <c:pt idx="2">
                  <c:v>2.5210084033613446E-2</c:v>
                </c:pt>
                <c:pt idx="3">
                  <c:v>5.6603773584905662E-2</c:v>
                </c:pt>
                <c:pt idx="4">
                  <c:v>3.9755351681957186E-2</c:v>
                </c:pt>
                <c:pt idx="5">
                  <c:v>5.0541516245487361E-2</c:v>
                </c:pt>
                <c:pt idx="6">
                  <c:v>6.4935064935064929E-2</c:v>
                </c:pt>
                <c:pt idx="7">
                  <c:v>4.3269230769230768E-2</c:v>
                </c:pt>
                <c:pt idx="8">
                  <c:v>5.6338028169014086E-2</c:v>
                </c:pt>
                <c:pt idx="9">
                  <c:v>3.0120481927710843E-2</c:v>
                </c:pt>
                <c:pt idx="10">
                  <c:v>2.9723991507430998E-2</c:v>
                </c:pt>
                <c:pt idx="11">
                  <c:v>1.8641810918774968E-2</c:v>
                </c:pt>
                <c:pt idx="12">
                  <c:v>1.3568521031207599E-2</c:v>
                </c:pt>
                <c:pt idx="13">
                  <c:v>2.7027027027027029E-2</c:v>
                </c:pt>
                <c:pt idx="14">
                  <c:v>3.8924930491195553E-2</c:v>
                </c:pt>
                <c:pt idx="15">
                  <c:v>1.699346405228758E-2</c:v>
                </c:pt>
                <c:pt idx="16">
                  <c:v>1.4933333333333333E-2</c:v>
                </c:pt>
                <c:pt idx="17">
                  <c:v>1.6538688718251624E-2</c:v>
                </c:pt>
                <c:pt idx="18">
                  <c:v>2.4952015355086371E-2</c:v>
                </c:pt>
                <c:pt idx="19">
                  <c:v>2.548476454293629E-2</c:v>
                </c:pt>
                <c:pt idx="20">
                  <c:v>2.5099601593625499E-2</c:v>
                </c:pt>
                <c:pt idx="21">
                  <c:v>3.6639292482627921E-2</c:v>
                </c:pt>
                <c:pt idx="22">
                  <c:v>4.1515151515151512E-2</c:v>
                </c:pt>
                <c:pt idx="23">
                  <c:v>2.8750653423941452E-2</c:v>
                </c:pt>
                <c:pt idx="24">
                  <c:v>2.8899082568807341E-2</c:v>
                </c:pt>
                <c:pt idx="25">
                  <c:v>2.0535158680771624E-2</c:v>
                </c:pt>
                <c:pt idx="26">
                  <c:v>2.4178549287042779E-2</c:v>
                </c:pt>
                <c:pt idx="27">
                  <c:v>1.2807377049180328E-2</c:v>
                </c:pt>
                <c:pt idx="28">
                  <c:v>1.0413167618407793E-2</c:v>
                </c:pt>
                <c:pt idx="29">
                  <c:v>1.015228426395939E-2</c:v>
                </c:pt>
                <c:pt idx="30">
                  <c:v>9.1307523739956164E-3</c:v>
                </c:pt>
                <c:pt idx="31">
                  <c:v>3.4514496088357111E-3</c:v>
                </c:pt>
                <c:pt idx="32">
                  <c:v>2.7932960893854749E-3</c:v>
                </c:pt>
                <c:pt idx="33">
                  <c:v>2.1704814522494082E-3</c:v>
                </c:pt>
                <c:pt idx="34">
                  <c:v>7.7534405892614843E-4</c:v>
                </c:pt>
                <c:pt idx="35">
                  <c:v>6.6577896138482028E-4</c:v>
                </c:pt>
                <c:pt idx="36">
                  <c:v>6.2552126772310256E-4</c:v>
                </c:pt>
                <c:pt idx="37">
                  <c:v>0</c:v>
                </c:pt>
              </c:numCache>
            </c:numRef>
          </c:val>
          <c:smooth val="0"/>
          <c:extLst>
            <c:ext xmlns:c16="http://schemas.microsoft.com/office/drawing/2014/chart" uri="{C3380CC4-5D6E-409C-BE32-E72D297353CC}">
              <c16:uniqueId val="{00000001-9F13-4DC5-AB0E-E468B262A9EA}"/>
            </c:ext>
          </c:extLst>
        </c:ser>
        <c:dLbls>
          <c:showLegendKey val="0"/>
          <c:showVal val="0"/>
          <c:showCatName val="0"/>
          <c:showSerName val="0"/>
          <c:showPercent val="0"/>
          <c:showBubbleSize val="0"/>
        </c:dLbls>
        <c:marker val="1"/>
        <c:smooth val="0"/>
        <c:axId val="109109248"/>
        <c:axId val="109111552"/>
      </c:lineChart>
      <c:catAx>
        <c:axId val="109109248"/>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718210223722217"/>
              <c:y val="0.9162689472428385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2700000" vert="horz"/>
          <a:lstStyle/>
          <a:p>
            <a:pPr>
              <a:defRPr sz="1175" b="1" i="0" u="none" strike="noStrike" baseline="0">
                <a:solidFill>
                  <a:srgbClr val="000000"/>
                </a:solidFill>
                <a:latin typeface="Arial"/>
                <a:ea typeface="Arial"/>
                <a:cs typeface="Arial"/>
              </a:defRPr>
            </a:pPr>
            <a:endParaRPr lang="en-US"/>
          </a:p>
        </c:txPr>
        <c:crossAx val="109111552"/>
        <c:crosses val="autoZero"/>
        <c:auto val="1"/>
        <c:lblAlgn val="ctr"/>
        <c:lblOffset val="100"/>
        <c:tickLblSkip val="2"/>
        <c:tickMarkSkip val="1"/>
        <c:noMultiLvlLbl val="0"/>
      </c:catAx>
      <c:valAx>
        <c:axId val="109111552"/>
        <c:scaling>
          <c:orientation val="minMax"/>
          <c:max val="0.16000000000000003"/>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Failure Rate (%)</a:t>
                </a:r>
              </a:p>
            </c:rich>
          </c:tx>
          <c:layout>
            <c:manualLayout>
              <c:xMode val="edge"/>
              <c:yMode val="edge"/>
              <c:x val="6.4350706161729904E-3"/>
              <c:y val="0.3110050358537718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09109248"/>
        <c:crosses val="autoZero"/>
        <c:crossBetween val="between"/>
        <c:majorUnit val="2.0000000000000011E-2"/>
      </c:valAx>
      <c:spPr>
        <a:noFill/>
        <a:ln w="12700">
          <a:solidFill>
            <a:srgbClr val="808080"/>
          </a:solidFill>
          <a:prstDash val="solid"/>
        </a:ln>
      </c:spPr>
    </c:plotArea>
    <c:legend>
      <c:legendPos val="r"/>
      <c:layout>
        <c:manualLayout>
          <c:xMode val="edge"/>
          <c:yMode val="edge"/>
          <c:x val="0.82239482564679778"/>
          <c:y val="0.2033495334614292"/>
          <c:w val="0.10810823647044072"/>
          <c:h val="8.6124401913875728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Diesel Test Initial Failures</a:t>
            </a:r>
          </a:p>
          <a:p>
            <a:pPr>
              <a:defRPr sz="925"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Type</a:t>
            </a:r>
          </a:p>
        </c:rich>
      </c:tx>
      <c:layout>
        <c:manualLayout>
          <c:xMode val="edge"/>
          <c:yMode val="edge"/>
          <c:x val="0.33290514666641696"/>
          <c:y val="2.0642201834862386E-2"/>
        </c:manualLayout>
      </c:layout>
      <c:overlay val="0"/>
      <c:spPr>
        <a:noFill/>
        <a:ln w="25400">
          <a:noFill/>
        </a:ln>
      </c:spPr>
    </c:title>
    <c:autoTitleDeleted val="0"/>
    <c:plotArea>
      <c:layout>
        <c:manualLayout>
          <c:layoutTarget val="inner"/>
          <c:xMode val="edge"/>
          <c:yMode val="edge"/>
          <c:x val="9.2545045228805245E-2"/>
          <c:y val="0.15825705796778491"/>
          <c:w val="0.88817536462644897"/>
          <c:h val="0.62156032911984949"/>
        </c:manualLayout>
      </c:layout>
      <c:lineChart>
        <c:grouping val="standard"/>
        <c:varyColors val="0"/>
        <c:ser>
          <c:idx val="0"/>
          <c:order val="0"/>
          <c:tx>
            <c:strRef>
              <c:f>'(2)(i) Opacity'!$B$9:$D$9</c:f>
              <c:strCache>
                <c:ptCount val="1"/>
                <c:pt idx="0">
                  <c:v>MDDV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'(2)(i) Opacity'!$A$11:$A$48</c:f>
              <c:numCache>
                <c:formatCode>0</c:formatCode>
                <c:ptCount val="38"/>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numCache>
            </c:numRef>
          </c:cat>
          <c:val>
            <c:numRef>
              <c:f>'(2)(i) Opacity'!$B$11:$B$48</c:f>
              <c:numCache>
                <c:formatCode>#,##0</c:formatCode>
                <c:ptCount val="38"/>
                <c:pt idx="0">
                  <c:v>1</c:v>
                </c:pt>
                <c:pt idx="1">
                  <c:v>0</c:v>
                </c:pt>
                <c:pt idx="2">
                  <c:v>0</c:v>
                </c:pt>
                <c:pt idx="3">
                  <c:v>0</c:v>
                </c:pt>
                <c:pt idx="4">
                  <c:v>0</c:v>
                </c:pt>
                <c:pt idx="5">
                  <c:v>1</c:v>
                </c:pt>
                <c:pt idx="6">
                  <c:v>0</c:v>
                </c:pt>
                <c:pt idx="7">
                  <c:v>0</c:v>
                </c:pt>
                <c:pt idx="8">
                  <c:v>1</c:v>
                </c:pt>
                <c:pt idx="9">
                  <c:v>0</c:v>
                </c:pt>
                <c:pt idx="10">
                  <c:v>3</c:v>
                </c:pt>
                <c:pt idx="11">
                  <c:v>3</c:v>
                </c:pt>
                <c:pt idx="12">
                  <c:v>1</c:v>
                </c:pt>
                <c:pt idx="13">
                  <c:v>4</c:v>
                </c:pt>
                <c:pt idx="14">
                  <c:v>6</c:v>
                </c:pt>
                <c:pt idx="15">
                  <c:v>8</c:v>
                </c:pt>
                <c:pt idx="16">
                  <c:v>6</c:v>
                </c:pt>
                <c:pt idx="17">
                  <c:v>15</c:v>
                </c:pt>
                <c:pt idx="18">
                  <c:v>6</c:v>
                </c:pt>
                <c:pt idx="19">
                  <c:v>18</c:v>
                </c:pt>
                <c:pt idx="20">
                  <c:v>21</c:v>
                </c:pt>
                <c:pt idx="21">
                  <c:v>24</c:v>
                </c:pt>
                <c:pt idx="22">
                  <c:v>32</c:v>
                </c:pt>
              </c:numCache>
            </c:numRef>
          </c:val>
          <c:smooth val="0"/>
          <c:extLst>
            <c:ext xmlns:c16="http://schemas.microsoft.com/office/drawing/2014/chart" uri="{C3380CC4-5D6E-409C-BE32-E72D297353CC}">
              <c16:uniqueId val="{00000000-CCF0-413E-9F3E-8ED8E8AAEBC6}"/>
            </c:ext>
          </c:extLst>
        </c:ser>
        <c:ser>
          <c:idx val="1"/>
          <c:order val="1"/>
          <c:tx>
            <c:strRef>
              <c:f>'(2)(i) Opacity'!$E$9:$G$9</c:f>
              <c:strCache>
                <c:ptCount val="1"/>
                <c:pt idx="0">
                  <c:v>HDDV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'(2)(i) Opacity'!$A$11:$A$48</c:f>
              <c:numCache>
                <c:formatCode>0</c:formatCode>
                <c:ptCount val="38"/>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numCache>
            </c:numRef>
          </c:cat>
          <c:val>
            <c:numRef>
              <c:f>'(2)(i) Opacity'!$E$11:$E$48</c:f>
              <c:numCache>
                <c:formatCode>#,##0</c:formatCode>
                <c:ptCount val="38"/>
                <c:pt idx="0">
                  <c:v>4</c:v>
                </c:pt>
                <c:pt idx="1">
                  <c:v>7</c:v>
                </c:pt>
                <c:pt idx="2">
                  <c:v>6</c:v>
                </c:pt>
                <c:pt idx="3">
                  <c:v>21</c:v>
                </c:pt>
                <c:pt idx="4">
                  <c:v>13</c:v>
                </c:pt>
                <c:pt idx="5">
                  <c:v>14</c:v>
                </c:pt>
                <c:pt idx="6">
                  <c:v>15</c:v>
                </c:pt>
                <c:pt idx="7">
                  <c:v>9</c:v>
                </c:pt>
                <c:pt idx="8">
                  <c:v>12</c:v>
                </c:pt>
                <c:pt idx="9">
                  <c:v>10</c:v>
                </c:pt>
                <c:pt idx="10">
                  <c:v>14</c:v>
                </c:pt>
                <c:pt idx="11">
                  <c:v>14</c:v>
                </c:pt>
                <c:pt idx="12">
                  <c:v>10</c:v>
                </c:pt>
                <c:pt idx="13">
                  <c:v>24</c:v>
                </c:pt>
                <c:pt idx="14">
                  <c:v>42</c:v>
                </c:pt>
                <c:pt idx="15">
                  <c:v>26</c:v>
                </c:pt>
                <c:pt idx="16">
                  <c:v>28</c:v>
                </c:pt>
                <c:pt idx="17">
                  <c:v>28</c:v>
                </c:pt>
                <c:pt idx="18">
                  <c:v>39</c:v>
                </c:pt>
                <c:pt idx="19">
                  <c:v>46</c:v>
                </c:pt>
                <c:pt idx="20">
                  <c:v>63</c:v>
                </c:pt>
                <c:pt idx="21">
                  <c:v>116</c:v>
                </c:pt>
                <c:pt idx="22">
                  <c:v>137</c:v>
                </c:pt>
                <c:pt idx="23">
                  <c:v>110</c:v>
                </c:pt>
                <c:pt idx="24">
                  <c:v>63</c:v>
                </c:pt>
                <c:pt idx="25">
                  <c:v>33</c:v>
                </c:pt>
                <c:pt idx="26">
                  <c:v>39</c:v>
                </c:pt>
                <c:pt idx="27">
                  <c:v>25</c:v>
                </c:pt>
                <c:pt idx="28">
                  <c:v>31</c:v>
                </c:pt>
                <c:pt idx="29">
                  <c:v>30</c:v>
                </c:pt>
                <c:pt idx="30">
                  <c:v>25</c:v>
                </c:pt>
                <c:pt idx="31">
                  <c:v>15</c:v>
                </c:pt>
                <c:pt idx="32">
                  <c:v>16</c:v>
                </c:pt>
                <c:pt idx="33">
                  <c:v>11</c:v>
                </c:pt>
                <c:pt idx="34">
                  <c:v>4</c:v>
                </c:pt>
                <c:pt idx="35">
                  <c:v>4</c:v>
                </c:pt>
                <c:pt idx="36">
                  <c:v>3</c:v>
                </c:pt>
                <c:pt idx="37">
                  <c:v>0</c:v>
                </c:pt>
              </c:numCache>
            </c:numRef>
          </c:val>
          <c:smooth val="0"/>
          <c:extLst>
            <c:ext xmlns:c16="http://schemas.microsoft.com/office/drawing/2014/chart" uri="{C3380CC4-5D6E-409C-BE32-E72D297353CC}">
              <c16:uniqueId val="{00000001-CCF0-413E-9F3E-8ED8E8AAEBC6}"/>
            </c:ext>
          </c:extLst>
        </c:ser>
        <c:dLbls>
          <c:showLegendKey val="0"/>
          <c:showVal val="0"/>
          <c:showCatName val="0"/>
          <c:showSerName val="0"/>
          <c:showPercent val="0"/>
          <c:showBubbleSize val="0"/>
        </c:dLbls>
        <c:marker val="1"/>
        <c:smooth val="0"/>
        <c:axId val="108822912"/>
        <c:axId val="108825216"/>
      </c:lineChart>
      <c:catAx>
        <c:axId val="108822912"/>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915202187122568"/>
              <c:y val="0.9128449998796022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2700000" vert="horz"/>
          <a:lstStyle/>
          <a:p>
            <a:pPr>
              <a:defRPr sz="1175" b="1" i="0" u="none" strike="noStrike" baseline="0">
                <a:solidFill>
                  <a:srgbClr val="000000"/>
                </a:solidFill>
                <a:latin typeface="Arial"/>
                <a:ea typeface="Arial"/>
                <a:cs typeface="Arial"/>
              </a:defRPr>
            </a:pPr>
            <a:endParaRPr lang="en-US"/>
          </a:p>
        </c:txPr>
        <c:crossAx val="108825216"/>
        <c:crosses val="autoZero"/>
        <c:auto val="1"/>
        <c:lblAlgn val="ctr"/>
        <c:lblOffset val="100"/>
        <c:tickLblSkip val="2"/>
        <c:tickMarkSkip val="1"/>
        <c:noMultiLvlLbl val="0"/>
      </c:catAx>
      <c:valAx>
        <c:axId val="108825216"/>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Number of Fails</a:t>
                </a:r>
              </a:p>
            </c:rich>
          </c:tx>
          <c:layout>
            <c:manualLayout>
              <c:xMode val="edge"/>
              <c:yMode val="edge"/>
              <c:x val="8.9974127788128751E-3"/>
              <c:y val="0.302752534373570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08822912"/>
        <c:crosses val="autoZero"/>
        <c:crossBetween val="between"/>
      </c:valAx>
      <c:spPr>
        <a:noFill/>
        <a:ln w="12700">
          <a:solidFill>
            <a:srgbClr val="808080"/>
          </a:solidFill>
          <a:prstDash val="solid"/>
        </a:ln>
      </c:spPr>
    </c:plotArea>
    <c:legend>
      <c:legendPos val="r"/>
      <c:layout>
        <c:manualLayout>
          <c:xMode val="edge"/>
          <c:yMode val="edge"/>
          <c:x val="0.86503905798933645"/>
          <c:y val="0.17431216740109423"/>
          <c:w val="0.10668389400195342"/>
          <c:h val="8.2568807339450268E-2"/>
        </c:manualLayout>
      </c:layout>
      <c:overlay val="0"/>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 1st Retest Failure Rate - Non-diesel</a:t>
            </a: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24420050687767306"/>
          <c:y val="2.8523622047244093E-2"/>
        </c:manualLayout>
      </c:layout>
      <c:overlay val="0"/>
      <c:spPr>
        <a:noFill/>
        <a:ln w="25400">
          <a:noFill/>
        </a:ln>
      </c:spPr>
    </c:title>
    <c:autoTitleDeleted val="0"/>
    <c:plotArea>
      <c:layout>
        <c:manualLayout>
          <c:layoutTarget val="inner"/>
          <c:xMode val="edge"/>
          <c:yMode val="edge"/>
          <c:x val="0.1477518327450448"/>
          <c:y val="0.23304029270895993"/>
          <c:w val="0.76556867841961262"/>
          <c:h val="0.60906040268459027"/>
        </c:manualLayout>
      </c:layout>
      <c:scatterChart>
        <c:scatterStyle val="lineMarker"/>
        <c:varyColors val="0"/>
        <c:ser>
          <c:idx val="0"/>
          <c:order val="0"/>
          <c:tx>
            <c:strRef>
              <c:f>'(2)(ii) OBD'!$B$7:$D$7</c:f>
              <c:strCache>
                <c:ptCount val="1"/>
                <c:pt idx="0">
                  <c:v>LDGV</c:v>
                </c:pt>
              </c:strCache>
            </c:strRef>
          </c:tx>
          <c:marker>
            <c:symbol val="diamond"/>
            <c:size val="8"/>
          </c:marker>
          <c:xVal>
            <c:numRef>
              <c:f>'(2)(ii) OBD'!$A$9:$A$24</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xVal>
          <c:yVal>
            <c:numRef>
              <c:f>'(2)(ii) OBD'!$D$9:$D$24</c:f>
              <c:numCache>
                <c:formatCode>0.0%</c:formatCode>
                <c:ptCount val="16"/>
                <c:pt idx="0">
                  <c:v>3.5077519379844962E-2</c:v>
                </c:pt>
                <c:pt idx="1">
                  <c:v>2.5301092334982726E-2</c:v>
                </c:pt>
                <c:pt idx="2">
                  <c:v>1.893939393939394E-2</c:v>
                </c:pt>
                <c:pt idx="3">
                  <c:v>1.5293996073163171E-2</c:v>
                </c:pt>
                <c:pt idx="4">
                  <c:v>1.3691579164093061E-2</c:v>
                </c:pt>
                <c:pt idx="5">
                  <c:v>1.2155506654092004E-2</c:v>
                </c:pt>
                <c:pt idx="6">
                  <c:v>1.17191818684356E-2</c:v>
                </c:pt>
                <c:pt idx="7">
                  <c:v>1.0621217734963566E-2</c:v>
                </c:pt>
                <c:pt idx="8">
                  <c:v>6.392329204954055E-3</c:v>
                </c:pt>
                <c:pt idx="9">
                  <c:v>6.2376887721602098E-3</c:v>
                </c:pt>
                <c:pt idx="10">
                  <c:v>4.9627791563275434E-3</c:v>
                </c:pt>
                <c:pt idx="11">
                  <c:v>3.2916392363396972E-3</c:v>
                </c:pt>
                <c:pt idx="12">
                  <c:v>3.8778477944740671E-3</c:v>
                </c:pt>
                <c:pt idx="13">
                  <c:v>4.432029795158287E-2</c:v>
                </c:pt>
                <c:pt idx="14">
                  <c:v>1.1412268188302425E-2</c:v>
                </c:pt>
                <c:pt idx="15">
                  <c:v>0</c:v>
                </c:pt>
              </c:numCache>
            </c:numRef>
          </c:yVal>
          <c:smooth val="0"/>
          <c:extLst>
            <c:ext xmlns:c16="http://schemas.microsoft.com/office/drawing/2014/chart" uri="{C3380CC4-5D6E-409C-BE32-E72D297353CC}">
              <c16:uniqueId val="{00000000-5BBA-44E7-A9D3-2EEA30FFDBA4}"/>
            </c:ext>
          </c:extLst>
        </c:ser>
        <c:ser>
          <c:idx val="1"/>
          <c:order val="1"/>
          <c:tx>
            <c:strRef>
              <c:f>'(2)(ii) OBD'!#REF!</c:f>
              <c:strCache>
                <c:ptCount val="1"/>
                <c:pt idx="0">
                  <c:v>#REF!</c:v>
                </c:pt>
              </c:strCache>
            </c:strRef>
          </c:tx>
          <c:marker>
            <c:symbol val="square"/>
            <c:size val="8"/>
          </c:marker>
          <c:xVal>
            <c:numRef>
              <c:f>'(2)(ii) OBD'!$A$9:$A$24</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xVal>
          <c:yVal>
            <c:numRef>
              <c:f>'(2)(ii) OBD'!#REF!</c:f>
              <c:numCache>
                <c:formatCode>General</c:formatCode>
                <c:ptCount val="1"/>
                <c:pt idx="0">
                  <c:v>1</c:v>
                </c:pt>
              </c:numCache>
            </c:numRef>
          </c:yVal>
          <c:smooth val="0"/>
          <c:extLst>
            <c:ext xmlns:c16="http://schemas.microsoft.com/office/drawing/2014/chart" uri="{C3380CC4-5D6E-409C-BE32-E72D297353CC}">
              <c16:uniqueId val="{00000001-5BBA-44E7-A9D3-2EEA30FFDBA4}"/>
            </c:ext>
          </c:extLst>
        </c:ser>
        <c:ser>
          <c:idx val="2"/>
          <c:order val="2"/>
          <c:tx>
            <c:strRef>
              <c:f>'(2)(ii) OBD'!$E$7:$G$7</c:f>
              <c:strCache>
                <c:ptCount val="1"/>
                <c:pt idx="0">
                  <c:v>MDGV</c:v>
                </c:pt>
              </c:strCache>
            </c:strRef>
          </c:tx>
          <c:marker>
            <c:symbol val="triangle"/>
            <c:size val="8"/>
          </c:marker>
          <c:xVal>
            <c:numRef>
              <c:f>'(2)(ii) OBD'!$A$9:$A$24</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xVal>
          <c:yVal>
            <c:numRef>
              <c:f>'(2)(ii) OBD'!$G$9:$G$24</c:f>
              <c:numCache>
                <c:formatCode>0.0%</c:formatCode>
                <c:ptCount val="16"/>
                <c:pt idx="1">
                  <c:v>4.2386185243328101E-2</c:v>
                </c:pt>
                <c:pt idx="2">
                  <c:v>2.952755905511811E-2</c:v>
                </c:pt>
                <c:pt idx="3">
                  <c:v>1.2170385395537525E-2</c:v>
                </c:pt>
                <c:pt idx="4">
                  <c:v>2.2371364653243849E-2</c:v>
                </c:pt>
                <c:pt idx="5">
                  <c:v>1.3333333333333334E-2</c:v>
                </c:pt>
                <c:pt idx="6">
                  <c:v>8.771929824561403E-3</c:v>
                </c:pt>
                <c:pt idx="7">
                  <c:v>7.0621468926553672E-3</c:v>
                </c:pt>
                <c:pt idx="8">
                  <c:v>1.5286624203821656E-2</c:v>
                </c:pt>
                <c:pt idx="9">
                  <c:v>1.5128593040847202E-2</c:v>
                </c:pt>
                <c:pt idx="10">
                  <c:v>2.3474178403755869E-3</c:v>
                </c:pt>
                <c:pt idx="11">
                  <c:v>1.3559322033898305E-2</c:v>
                </c:pt>
                <c:pt idx="12">
                  <c:v>3.0769230769230769E-3</c:v>
                </c:pt>
                <c:pt idx="13">
                  <c:v>0</c:v>
                </c:pt>
                <c:pt idx="14">
                  <c:v>0.27868852459016391</c:v>
                </c:pt>
                <c:pt idx="15">
                  <c:v>0</c:v>
                </c:pt>
              </c:numCache>
            </c:numRef>
          </c:yVal>
          <c:smooth val="0"/>
          <c:extLst>
            <c:ext xmlns:c16="http://schemas.microsoft.com/office/drawing/2014/chart" uri="{C3380CC4-5D6E-409C-BE32-E72D297353CC}">
              <c16:uniqueId val="{00000002-5BBA-44E7-A9D3-2EEA30FFDBA4}"/>
            </c:ext>
          </c:extLst>
        </c:ser>
        <c:dLbls>
          <c:showLegendKey val="0"/>
          <c:showVal val="0"/>
          <c:showCatName val="0"/>
          <c:showSerName val="0"/>
          <c:showPercent val="0"/>
          <c:showBubbleSize val="0"/>
        </c:dLbls>
        <c:axId val="105847808"/>
        <c:axId val="105849984"/>
      </c:scatterChart>
      <c:valAx>
        <c:axId val="105847808"/>
        <c:scaling>
          <c:orientation val="minMax"/>
          <c:max val="2022"/>
          <c:min val="2007"/>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520200945397794"/>
              <c:y val="0.9144294885436617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05849984"/>
        <c:crosses val="autoZero"/>
        <c:crossBetween val="midCat"/>
        <c:majorUnit val="1"/>
      </c:valAx>
      <c:valAx>
        <c:axId val="105849984"/>
        <c:scaling>
          <c:orientation val="minMax"/>
          <c:max val="0.30000000000000004"/>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Failure Rate (%)</a:t>
                </a:r>
              </a:p>
            </c:rich>
          </c:tx>
          <c:layout>
            <c:manualLayout>
              <c:xMode val="edge"/>
              <c:yMode val="edge"/>
              <c:x val="4.7619158170339265E-2"/>
              <c:y val="0.4228186848265617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05847808"/>
        <c:crossesAt val="2001"/>
        <c:crossBetween val="midCat"/>
        <c:majorUnit val="5.000000000000001E-2"/>
      </c:valAx>
      <c:spPr>
        <a:noFill/>
        <a:ln w="12700">
          <a:solidFill>
            <a:srgbClr val="808080"/>
          </a:solidFill>
          <a:prstDash val="solid"/>
        </a:ln>
      </c:spPr>
    </c:plotArea>
    <c:legend>
      <c:legendPos val="r"/>
      <c:legendEntry>
        <c:idx val="1"/>
        <c:delete val="1"/>
      </c:legendEntry>
      <c:layout>
        <c:manualLayout>
          <c:xMode val="edge"/>
          <c:yMode val="edge"/>
          <c:x val="0.66401830510267956"/>
          <c:y val="0.24017408922725078"/>
          <c:w val="0.11599527945984672"/>
          <c:h val="7.828362681078499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 1st Retest Failures - Non-diesel</a:t>
            </a: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26772622056929235"/>
          <c:y val="2.8619493629286185E-2"/>
        </c:manualLayout>
      </c:layout>
      <c:overlay val="0"/>
      <c:spPr>
        <a:noFill/>
        <a:ln w="25400">
          <a:noFill/>
        </a:ln>
      </c:spPr>
    </c:title>
    <c:autoTitleDeleted val="0"/>
    <c:plotArea>
      <c:layout>
        <c:manualLayout>
          <c:layoutTarget val="inner"/>
          <c:xMode val="edge"/>
          <c:yMode val="edge"/>
          <c:x val="0.13936430317848444"/>
          <c:y val="0.17171745402833252"/>
          <c:w val="0.77506112469439226"/>
          <c:h val="0.65825024044191993"/>
        </c:manualLayout>
      </c:layout>
      <c:lineChart>
        <c:grouping val="standard"/>
        <c:varyColors val="0"/>
        <c:ser>
          <c:idx val="0"/>
          <c:order val="0"/>
          <c:tx>
            <c:strRef>
              <c:f>'(2)(ii) OBD'!$B$7:$D$7</c:f>
              <c:strCache>
                <c:ptCount val="1"/>
                <c:pt idx="0">
                  <c:v>LDGV</c:v>
                </c:pt>
              </c:strCache>
            </c:strRef>
          </c:tx>
          <c:marker>
            <c:symbol val="diamond"/>
            <c:size val="8"/>
          </c:marker>
          <c:cat>
            <c:numRef>
              <c:f>'(2)(ii) OBD'!$A$9:$A$24</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'(2)(ii) OBD'!$B$9:$B$24</c:f>
              <c:numCache>
                <c:formatCode>#,##0</c:formatCode>
                <c:ptCount val="16"/>
                <c:pt idx="0">
                  <c:v>362</c:v>
                </c:pt>
                <c:pt idx="1">
                  <c:v>271</c:v>
                </c:pt>
                <c:pt idx="2">
                  <c:v>160</c:v>
                </c:pt>
                <c:pt idx="3">
                  <c:v>148</c:v>
                </c:pt>
                <c:pt idx="4">
                  <c:v>133</c:v>
                </c:pt>
                <c:pt idx="5">
                  <c:v>116</c:v>
                </c:pt>
                <c:pt idx="6">
                  <c:v>106</c:v>
                </c:pt>
                <c:pt idx="7">
                  <c:v>86</c:v>
                </c:pt>
                <c:pt idx="8">
                  <c:v>48</c:v>
                </c:pt>
                <c:pt idx="9">
                  <c:v>38</c:v>
                </c:pt>
                <c:pt idx="10">
                  <c:v>28</c:v>
                </c:pt>
                <c:pt idx="11">
                  <c:v>20</c:v>
                </c:pt>
                <c:pt idx="12">
                  <c:v>16</c:v>
                </c:pt>
                <c:pt idx="13">
                  <c:v>119</c:v>
                </c:pt>
                <c:pt idx="14">
                  <c:v>8</c:v>
                </c:pt>
                <c:pt idx="15">
                  <c:v>0</c:v>
                </c:pt>
              </c:numCache>
            </c:numRef>
          </c:val>
          <c:smooth val="0"/>
          <c:extLst>
            <c:ext xmlns:c16="http://schemas.microsoft.com/office/drawing/2014/chart" uri="{C3380CC4-5D6E-409C-BE32-E72D297353CC}">
              <c16:uniqueId val="{00000000-7742-4FC9-9D59-1B15FE50D5C1}"/>
            </c:ext>
          </c:extLst>
        </c:ser>
        <c:ser>
          <c:idx val="2"/>
          <c:order val="1"/>
          <c:tx>
            <c:strRef>
              <c:f>'(2)(ii) OBD'!$E$7:$G$7</c:f>
              <c:strCache>
                <c:ptCount val="1"/>
                <c:pt idx="0">
                  <c:v>MDGV</c:v>
                </c:pt>
              </c:strCache>
            </c:strRef>
          </c:tx>
          <c:marker>
            <c:symbol val="triangle"/>
            <c:size val="8"/>
          </c:marker>
          <c:cat>
            <c:numRef>
              <c:f>'(2)(ii) OBD'!$A$9:$A$24</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'(2)(ii) OBD'!$E$9:$E$24</c:f>
              <c:numCache>
                <c:formatCode>#,##0</c:formatCode>
                <c:ptCount val="16"/>
                <c:pt idx="1">
                  <c:v>27</c:v>
                </c:pt>
                <c:pt idx="2">
                  <c:v>15</c:v>
                </c:pt>
                <c:pt idx="3">
                  <c:v>6</c:v>
                </c:pt>
                <c:pt idx="4">
                  <c:v>20</c:v>
                </c:pt>
                <c:pt idx="5">
                  <c:v>10</c:v>
                </c:pt>
                <c:pt idx="6">
                  <c:v>6</c:v>
                </c:pt>
                <c:pt idx="7">
                  <c:v>5</c:v>
                </c:pt>
                <c:pt idx="8">
                  <c:v>12</c:v>
                </c:pt>
                <c:pt idx="9">
                  <c:v>10</c:v>
                </c:pt>
                <c:pt idx="10">
                  <c:v>1</c:v>
                </c:pt>
                <c:pt idx="11">
                  <c:v>4</c:v>
                </c:pt>
                <c:pt idx="12">
                  <c:v>1</c:v>
                </c:pt>
                <c:pt idx="13">
                  <c:v>0</c:v>
                </c:pt>
                <c:pt idx="14">
                  <c:v>17</c:v>
                </c:pt>
                <c:pt idx="15">
                  <c:v>0</c:v>
                </c:pt>
              </c:numCache>
            </c:numRef>
          </c:val>
          <c:smooth val="0"/>
          <c:extLst>
            <c:ext xmlns:c16="http://schemas.microsoft.com/office/drawing/2014/chart" uri="{C3380CC4-5D6E-409C-BE32-E72D297353CC}">
              <c16:uniqueId val="{00000001-7742-4FC9-9D59-1B15FE50D5C1}"/>
            </c:ext>
          </c:extLst>
        </c:ser>
        <c:dLbls>
          <c:showLegendKey val="0"/>
          <c:showVal val="0"/>
          <c:showCatName val="0"/>
          <c:showSerName val="0"/>
          <c:showPercent val="0"/>
          <c:showBubbleSize val="0"/>
        </c:dLbls>
        <c:marker val="1"/>
        <c:smooth val="0"/>
        <c:axId val="105921920"/>
        <c:axId val="105927808"/>
      </c:lineChart>
      <c:catAx>
        <c:axId val="1059219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05927808"/>
        <c:crosses val="autoZero"/>
        <c:auto val="1"/>
        <c:lblAlgn val="ctr"/>
        <c:lblOffset val="100"/>
        <c:tickLblSkip val="1"/>
        <c:tickMarkSkip val="1"/>
        <c:noMultiLvlLbl val="0"/>
      </c:catAx>
      <c:valAx>
        <c:axId val="10592780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05921920"/>
        <c:crosses val="autoZero"/>
        <c:crossBetween val="midCat"/>
        <c:majorUnit val="100"/>
      </c:valAx>
      <c:spPr>
        <a:noFill/>
        <a:ln w="12700">
          <a:solidFill>
            <a:srgbClr val="808080"/>
          </a:solidFill>
          <a:prstDash val="solid"/>
        </a:ln>
      </c:spPr>
    </c:plotArea>
    <c:legend>
      <c:legendPos val="r"/>
      <c:layout>
        <c:manualLayout>
          <c:xMode val="edge"/>
          <c:yMode val="edge"/>
          <c:x val="0.78003382192610538"/>
          <c:y val="0.18989498292000037"/>
          <c:w val="0.11613692199914062"/>
          <c:h val="6.9136852859835479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600" b="1" i="0" u="none" strike="noStrike" baseline="0">
                <a:solidFill>
                  <a:srgbClr val="000000"/>
                </a:solidFill>
                <a:latin typeface="Arial"/>
                <a:cs typeface="Arial"/>
              </a:rPr>
              <a:t>OBD 1st Retest Pass Rate - Non-diesel</a:t>
            </a:r>
          </a:p>
          <a:p>
            <a:pPr>
              <a:defRPr sz="1200"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a:t>
            </a:r>
            <a:r>
              <a:rPr lang="en-US" sz="1600" b="0" i="0" u="none" strike="noStrike" baseline="0">
                <a:solidFill>
                  <a:srgbClr val="000000"/>
                </a:solidFill>
                <a:latin typeface="Arial"/>
                <a:cs typeface="Arial"/>
              </a:rPr>
              <a:t> </a:t>
            </a:r>
          </a:p>
        </c:rich>
      </c:tx>
      <c:layout>
        <c:manualLayout>
          <c:xMode val="edge"/>
          <c:yMode val="edge"/>
          <c:x val="0.27314843376536696"/>
          <c:y val="2.8523564989158964E-2"/>
        </c:manualLayout>
      </c:layout>
      <c:overlay val="0"/>
      <c:spPr>
        <a:noFill/>
        <a:ln w="25400">
          <a:noFill/>
        </a:ln>
      </c:spPr>
    </c:title>
    <c:autoTitleDeleted val="0"/>
    <c:plotArea>
      <c:layout>
        <c:manualLayout>
          <c:layoutTarget val="inner"/>
          <c:xMode val="edge"/>
          <c:yMode val="edge"/>
          <c:x val="0.1273149587164519"/>
          <c:y val="0.22315436241610739"/>
          <c:w val="0.76620456972991857"/>
          <c:h val="0.62583892617451908"/>
        </c:manualLayout>
      </c:layout>
      <c:scatterChart>
        <c:scatterStyle val="lineMarker"/>
        <c:varyColors val="0"/>
        <c:ser>
          <c:idx val="0"/>
          <c:order val="0"/>
          <c:tx>
            <c:strRef>
              <c:f>'(2)(iii) OBD'!$B$7:$D$7</c:f>
              <c:strCache>
                <c:ptCount val="1"/>
                <c:pt idx="0">
                  <c:v>LDGV</c:v>
                </c:pt>
              </c:strCache>
            </c:strRef>
          </c:tx>
          <c:marker>
            <c:symbol val="diamond"/>
            <c:size val="8"/>
          </c:marker>
          <c:xVal>
            <c:numRef>
              <c:f>'(2)(iii) OBD'!$A$9:$A$24</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xVal>
          <c:yVal>
            <c:numRef>
              <c:f>'(2)(iii) OBD'!$D$9:$D$24</c:f>
              <c:numCache>
                <c:formatCode>0.0%</c:formatCode>
                <c:ptCount val="16"/>
                <c:pt idx="0">
                  <c:v>0.96492248062015507</c:v>
                </c:pt>
                <c:pt idx="1">
                  <c:v>0.97469890766501732</c:v>
                </c:pt>
                <c:pt idx="2">
                  <c:v>0.98106060606060608</c:v>
                </c:pt>
                <c:pt idx="3">
                  <c:v>0.98470600392683683</c:v>
                </c:pt>
                <c:pt idx="4">
                  <c:v>0.98630842083590697</c:v>
                </c:pt>
                <c:pt idx="5">
                  <c:v>0.98784449334590796</c:v>
                </c:pt>
                <c:pt idx="6">
                  <c:v>0.98828081813156443</c:v>
                </c:pt>
                <c:pt idx="7">
                  <c:v>0.98937878226503639</c:v>
                </c:pt>
                <c:pt idx="8">
                  <c:v>0.99360767079504597</c:v>
                </c:pt>
                <c:pt idx="9">
                  <c:v>0.99376231122783976</c:v>
                </c:pt>
                <c:pt idx="10">
                  <c:v>0.99503722084367241</c:v>
                </c:pt>
                <c:pt idx="11">
                  <c:v>0.99670836076366032</c:v>
                </c:pt>
                <c:pt idx="12">
                  <c:v>0.99612215220552591</c:v>
                </c:pt>
                <c:pt idx="13">
                  <c:v>0.95567970204841712</c:v>
                </c:pt>
                <c:pt idx="14">
                  <c:v>0.98858773181169757</c:v>
                </c:pt>
                <c:pt idx="15">
                  <c:v>1</c:v>
                </c:pt>
              </c:numCache>
            </c:numRef>
          </c:yVal>
          <c:smooth val="0"/>
          <c:extLst>
            <c:ext xmlns:c16="http://schemas.microsoft.com/office/drawing/2014/chart" uri="{C3380CC4-5D6E-409C-BE32-E72D297353CC}">
              <c16:uniqueId val="{00000000-7594-44D7-B74A-E33A6BF5DF76}"/>
            </c:ext>
          </c:extLst>
        </c:ser>
        <c:ser>
          <c:idx val="2"/>
          <c:order val="1"/>
          <c:tx>
            <c:strRef>
              <c:f>'(2)(iii) OBD'!$E$7:$G$7</c:f>
              <c:strCache>
                <c:ptCount val="1"/>
                <c:pt idx="0">
                  <c:v>MDGV</c:v>
                </c:pt>
              </c:strCache>
            </c:strRef>
          </c:tx>
          <c:marker>
            <c:symbol val="triangle"/>
            <c:size val="8"/>
          </c:marker>
          <c:xVal>
            <c:numRef>
              <c:f>'(2)(iii) OBD'!$A$9:$A$24</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xVal>
          <c:yVal>
            <c:numRef>
              <c:f>'(2)(iii) OBD'!$G$9:$G$24</c:f>
              <c:numCache>
                <c:formatCode>0.0%</c:formatCode>
                <c:ptCount val="16"/>
                <c:pt idx="1">
                  <c:v>0.95761381475667195</c:v>
                </c:pt>
                <c:pt idx="2">
                  <c:v>0.97047244094488194</c:v>
                </c:pt>
                <c:pt idx="3">
                  <c:v>0.9878296146044625</c:v>
                </c:pt>
                <c:pt idx="4">
                  <c:v>0.97762863534675615</c:v>
                </c:pt>
                <c:pt idx="5">
                  <c:v>0.98666666666666669</c:v>
                </c:pt>
                <c:pt idx="6">
                  <c:v>0.99122807017543857</c:v>
                </c:pt>
                <c:pt idx="7">
                  <c:v>0.99293785310734461</c:v>
                </c:pt>
                <c:pt idx="8">
                  <c:v>0.98471337579617835</c:v>
                </c:pt>
                <c:pt idx="9">
                  <c:v>0.98487140695915276</c:v>
                </c:pt>
                <c:pt idx="10">
                  <c:v>0.99765258215962438</c:v>
                </c:pt>
                <c:pt idx="11">
                  <c:v>0.98644067796610169</c:v>
                </c:pt>
                <c:pt idx="12">
                  <c:v>0.99692307692307691</c:v>
                </c:pt>
                <c:pt idx="13">
                  <c:v>1</c:v>
                </c:pt>
                <c:pt idx="14">
                  <c:v>0.72131147540983609</c:v>
                </c:pt>
                <c:pt idx="15">
                  <c:v>1</c:v>
                </c:pt>
              </c:numCache>
            </c:numRef>
          </c:yVal>
          <c:smooth val="0"/>
          <c:extLst>
            <c:ext xmlns:c16="http://schemas.microsoft.com/office/drawing/2014/chart" uri="{C3380CC4-5D6E-409C-BE32-E72D297353CC}">
              <c16:uniqueId val="{00000001-7594-44D7-B74A-E33A6BF5DF76}"/>
            </c:ext>
          </c:extLst>
        </c:ser>
        <c:dLbls>
          <c:showLegendKey val="0"/>
          <c:showVal val="0"/>
          <c:showCatName val="0"/>
          <c:showSerName val="0"/>
          <c:showPercent val="0"/>
          <c:showBubbleSize val="0"/>
        </c:dLbls>
        <c:axId val="106037632"/>
        <c:axId val="106039552"/>
      </c:scatterChart>
      <c:valAx>
        <c:axId val="106037632"/>
        <c:scaling>
          <c:orientation val="minMax"/>
          <c:max val="2022"/>
          <c:min val="2007"/>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50231951246644"/>
              <c:y val="0.9144294876183997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06039552"/>
        <c:crosses val="autoZero"/>
        <c:crossBetween val="midCat"/>
        <c:majorUnit val="1"/>
      </c:valAx>
      <c:valAx>
        <c:axId val="106039552"/>
        <c:scaling>
          <c:orientation val="minMax"/>
          <c:max val="1"/>
          <c:min val="0.70000000000000007"/>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Pass Rate (%)</a:t>
                </a:r>
              </a:p>
            </c:rich>
          </c:tx>
          <c:layout>
            <c:manualLayout>
              <c:xMode val="edge"/>
              <c:yMode val="edge"/>
              <c:x val="2.3148223310574149E-2"/>
              <c:y val="0.4295301609038024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06037632"/>
        <c:crosses val="autoZero"/>
        <c:crossBetween val="midCat"/>
        <c:majorUnit val="0.05"/>
      </c:valAx>
      <c:spPr>
        <a:noFill/>
        <a:ln w="12700">
          <a:solidFill>
            <a:srgbClr val="808080"/>
          </a:solidFill>
          <a:prstDash val="solid"/>
        </a:ln>
      </c:spPr>
    </c:plotArea>
    <c:legend>
      <c:legendPos val="r"/>
      <c:layout>
        <c:manualLayout>
          <c:xMode val="edge"/>
          <c:yMode val="edge"/>
          <c:x val="0.60232573750861784"/>
          <c:y val="0.45022431320587486"/>
          <c:w val="0.10763896780943608"/>
          <c:h val="6.077268741561638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600" b="1" i="0" u="none" strike="noStrike" baseline="0">
                <a:solidFill>
                  <a:srgbClr val="000000"/>
                </a:solidFill>
                <a:latin typeface="Arial"/>
                <a:cs typeface="Arial"/>
              </a:rPr>
              <a:t>OBD 1st Retest Passes - Non-diesel</a:t>
            </a:r>
          </a:p>
          <a:p>
            <a:pPr>
              <a:defRPr sz="1200" b="0" i="0" u="none" strike="noStrike" baseline="0">
                <a:solidFill>
                  <a:srgbClr val="000000"/>
                </a:solidFill>
                <a:latin typeface="Arial"/>
                <a:ea typeface="Arial"/>
                <a:cs typeface="Arial"/>
              </a:defRPr>
            </a:pPr>
            <a:r>
              <a:rPr lang="en-US" sz="1600" b="0" i="0" u="none" strike="noStrike" baseline="0">
                <a:solidFill>
                  <a:srgbClr val="000000"/>
                </a:solidFill>
                <a:latin typeface="Arial"/>
                <a:cs typeface="Arial"/>
              </a:rPr>
              <a:t>by Model Year and Vehicle Class </a:t>
            </a:r>
          </a:p>
        </c:rich>
      </c:tx>
      <c:layout>
        <c:manualLayout>
          <c:xMode val="edge"/>
          <c:yMode val="edge"/>
          <c:x val="0.2893521204586269"/>
          <c:y val="2.8619493629286185E-2"/>
        </c:manualLayout>
      </c:layout>
      <c:overlay val="0"/>
      <c:spPr>
        <a:noFill/>
        <a:ln w="25400">
          <a:noFill/>
        </a:ln>
      </c:spPr>
    </c:title>
    <c:autoTitleDeleted val="0"/>
    <c:plotArea>
      <c:layout>
        <c:manualLayout>
          <c:layoutTarget val="inner"/>
          <c:xMode val="edge"/>
          <c:yMode val="edge"/>
          <c:x val="0.14236127201930521"/>
          <c:y val="0.18518548963839604"/>
          <c:w val="0.75810270872069041"/>
          <c:h val="0.66666776269822625"/>
        </c:manualLayout>
      </c:layout>
      <c:lineChart>
        <c:grouping val="standard"/>
        <c:varyColors val="0"/>
        <c:ser>
          <c:idx val="0"/>
          <c:order val="0"/>
          <c:tx>
            <c:strRef>
              <c:f>'(2)(iii) OBD'!$B$7:$D$7</c:f>
              <c:strCache>
                <c:ptCount val="1"/>
                <c:pt idx="0">
                  <c:v>LDGV</c:v>
                </c:pt>
              </c:strCache>
            </c:strRef>
          </c:tx>
          <c:marker>
            <c:symbol val="diamond"/>
            <c:size val="8"/>
          </c:marker>
          <c:cat>
            <c:numRef>
              <c:f>'(2)(iii) OBD'!$A$9:$A$24</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'(2)(iii) OBD'!$B$9:$B$24</c:f>
              <c:numCache>
                <c:formatCode>#,##0</c:formatCode>
                <c:ptCount val="16"/>
                <c:pt idx="0">
                  <c:v>9958</c:v>
                </c:pt>
                <c:pt idx="1">
                  <c:v>10440</c:v>
                </c:pt>
                <c:pt idx="2">
                  <c:v>8288</c:v>
                </c:pt>
                <c:pt idx="3">
                  <c:v>9529</c:v>
                </c:pt>
                <c:pt idx="4">
                  <c:v>9581</c:v>
                </c:pt>
                <c:pt idx="5">
                  <c:v>9427</c:v>
                </c:pt>
                <c:pt idx="6">
                  <c:v>8939</c:v>
                </c:pt>
                <c:pt idx="7">
                  <c:v>8011</c:v>
                </c:pt>
                <c:pt idx="8">
                  <c:v>7461</c:v>
                </c:pt>
                <c:pt idx="9">
                  <c:v>6054</c:v>
                </c:pt>
                <c:pt idx="10">
                  <c:v>5614</c:v>
                </c:pt>
                <c:pt idx="11">
                  <c:v>6056</c:v>
                </c:pt>
                <c:pt idx="12">
                  <c:v>4110</c:v>
                </c:pt>
                <c:pt idx="13">
                  <c:v>2566</c:v>
                </c:pt>
                <c:pt idx="14">
                  <c:v>693</c:v>
                </c:pt>
                <c:pt idx="15">
                  <c:v>20</c:v>
                </c:pt>
              </c:numCache>
            </c:numRef>
          </c:val>
          <c:smooth val="0"/>
          <c:extLst>
            <c:ext xmlns:c16="http://schemas.microsoft.com/office/drawing/2014/chart" uri="{C3380CC4-5D6E-409C-BE32-E72D297353CC}">
              <c16:uniqueId val="{00000000-C5CC-496D-98E2-31B72DF33FD7}"/>
            </c:ext>
          </c:extLst>
        </c:ser>
        <c:ser>
          <c:idx val="2"/>
          <c:order val="1"/>
          <c:tx>
            <c:strRef>
              <c:f>'(2)(iii) OBD'!$E$7:$G$7</c:f>
              <c:strCache>
                <c:ptCount val="1"/>
                <c:pt idx="0">
                  <c:v>MDGV</c:v>
                </c:pt>
              </c:strCache>
            </c:strRef>
          </c:tx>
          <c:marker>
            <c:symbol val="triangle"/>
            <c:size val="8"/>
          </c:marker>
          <c:cat>
            <c:numRef>
              <c:f>'(2)(iii) OBD'!$A$9:$A$24</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'(2)(iii) OBD'!$E$9:$E$24</c:f>
              <c:numCache>
                <c:formatCode>#,##0</c:formatCode>
                <c:ptCount val="16"/>
                <c:pt idx="1">
                  <c:v>610</c:v>
                </c:pt>
                <c:pt idx="2">
                  <c:v>493</c:v>
                </c:pt>
                <c:pt idx="3">
                  <c:v>487</c:v>
                </c:pt>
                <c:pt idx="4">
                  <c:v>874</c:v>
                </c:pt>
                <c:pt idx="5">
                  <c:v>740</c:v>
                </c:pt>
                <c:pt idx="6">
                  <c:v>678</c:v>
                </c:pt>
                <c:pt idx="7">
                  <c:v>703</c:v>
                </c:pt>
                <c:pt idx="8">
                  <c:v>773</c:v>
                </c:pt>
                <c:pt idx="9">
                  <c:v>651</c:v>
                </c:pt>
                <c:pt idx="10">
                  <c:v>425</c:v>
                </c:pt>
                <c:pt idx="11">
                  <c:v>291</c:v>
                </c:pt>
                <c:pt idx="12">
                  <c:v>324</c:v>
                </c:pt>
                <c:pt idx="13">
                  <c:v>145</c:v>
                </c:pt>
                <c:pt idx="14">
                  <c:v>44</c:v>
                </c:pt>
                <c:pt idx="15">
                  <c:v>2</c:v>
                </c:pt>
              </c:numCache>
            </c:numRef>
          </c:val>
          <c:smooth val="0"/>
          <c:extLst>
            <c:ext xmlns:c16="http://schemas.microsoft.com/office/drawing/2014/chart" uri="{C3380CC4-5D6E-409C-BE32-E72D297353CC}">
              <c16:uniqueId val="{00000001-C5CC-496D-98E2-31B72DF33FD7}"/>
            </c:ext>
          </c:extLst>
        </c:ser>
        <c:dLbls>
          <c:showLegendKey val="0"/>
          <c:showVal val="0"/>
          <c:showCatName val="0"/>
          <c:showSerName val="0"/>
          <c:showPercent val="0"/>
          <c:showBubbleSize val="0"/>
        </c:dLbls>
        <c:marker val="1"/>
        <c:smooth val="0"/>
        <c:axId val="106090880"/>
        <c:axId val="106092800"/>
      </c:lineChart>
      <c:catAx>
        <c:axId val="106090880"/>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064866033622232"/>
              <c:y val="0.917509981303098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06092800"/>
        <c:crosses val="autoZero"/>
        <c:auto val="1"/>
        <c:lblAlgn val="ctr"/>
        <c:lblOffset val="100"/>
        <c:tickLblSkip val="1"/>
        <c:tickMarkSkip val="1"/>
        <c:noMultiLvlLbl val="0"/>
      </c:catAx>
      <c:valAx>
        <c:axId val="106092800"/>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 of Passing Tests</a:t>
                </a:r>
              </a:p>
            </c:rich>
          </c:tx>
          <c:layout>
            <c:manualLayout>
              <c:xMode val="edge"/>
              <c:yMode val="edge"/>
              <c:x val="2.199066649849547E-2"/>
              <c:y val="0.3653204009397338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06090880"/>
        <c:crosses val="autoZero"/>
        <c:crossBetween val="midCat"/>
      </c:valAx>
      <c:spPr>
        <a:noFill/>
        <a:ln w="12700">
          <a:solidFill>
            <a:srgbClr val="808080"/>
          </a:solidFill>
          <a:prstDash val="solid"/>
        </a:ln>
      </c:spPr>
    </c:plotArea>
    <c:legend>
      <c:legendPos val="r"/>
      <c:layout>
        <c:manualLayout>
          <c:xMode val="edge"/>
          <c:yMode val="edge"/>
          <c:x val="0.80697165562426476"/>
          <c:y val="7.2820201166129403E-2"/>
          <c:w val="0.10995381298161594"/>
          <c:h val="7.4187144392185864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50" b="1" i="0" u="none" strike="noStrike" baseline="0">
                <a:solidFill>
                  <a:srgbClr val="000000"/>
                </a:solidFill>
                <a:latin typeface="Arial"/>
                <a:cs typeface="Arial"/>
              </a:rPr>
              <a:t>OBD 2nd or Subsequent Retest Pass Rate - Non-diesel</a:t>
            </a:r>
          </a:p>
          <a:p>
            <a:pPr>
              <a:defRPr sz="1200" b="0" i="0" u="none" strike="noStrike" baseline="0">
                <a:solidFill>
                  <a:srgbClr val="000000"/>
                </a:solidFill>
                <a:latin typeface="Arial"/>
                <a:ea typeface="Arial"/>
                <a:cs typeface="Arial"/>
              </a:defRPr>
            </a:pPr>
            <a:r>
              <a:rPr lang="en-US" sz="1350" b="0" i="0" u="none" strike="noStrike" baseline="0">
                <a:solidFill>
                  <a:srgbClr val="000000"/>
                </a:solidFill>
                <a:latin typeface="Arial"/>
                <a:cs typeface="Arial"/>
              </a:rPr>
              <a:t>by Model Year and Vehicle Class </a:t>
            </a:r>
          </a:p>
        </c:rich>
      </c:tx>
      <c:layout>
        <c:manualLayout>
          <c:xMode val="edge"/>
          <c:yMode val="edge"/>
          <c:x val="0.18034694218136235"/>
          <c:y val="2.8523496954561783E-2"/>
        </c:manualLayout>
      </c:layout>
      <c:overlay val="0"/>
      <c:spPr>
        <a:noFill/>
        <a:ln w="25400">
          <a:noFill/>
        </a:ln>
      </c:spPr>
    </c:title>
    <c:autoTitleDeleted val="0"/>
    <c:plotArea>
      <c:layout>
        <c:manualLayout>
          <c:layoutTarget val="inner"/>
          <c:xMode val="edge"/>
          <c:yMode val="edge"/>
          <c:x val="0.12832377185906557"/>
          <c:y val="0.22147651006711411"/>
          <c:w val="0.76647442110414865"/>
          <c:h val="0.62919463087250038"/>
        </c:manualLayout>
      </c:layout>
      <c:scatterChart>
        <c:scatterStyle val="lineMarker"/>
        <c:varyColors val="0"/>
        <c:ser>
          <c:idx val="0"/>
          <c:order val="0"/>
          <c:tx>
            <c:strRef>
              <c:f>'(2)(iv) OBD'!$B$8:$D$8</c:f>
              <c:strCache>
                <c:ptCount val="1"/>
                <c:pt idx="0">
                  <c:v>LDGV</c:v>
                </c:pt>
              </c:strCache>
            </c:strRef>
          </c:tx>
          <c:marker>
            <c:symbol val="diamond"/>
            <c:size val="8"/>
          </c:marker>
          <c:xVal>
            <c:numRef>
              <c:f>'(2)(iv) OBD'!$A$10:$A$25</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xVal>
          <c:yVal>
            <c:numRef>
              <c:f>'(2)(iv) OBD'!$D$10:$D$25</c:f>
              <c:numCache>
                <c:formatCode>0.0%</c:formatCode>
                <c:ptCount val="16"/>
                <c:pt idx="0">
                  <c:v>0.755</c:v>
                </c:pt>
                <c:pt idx="1">
                  <c:v>0.80769230769230771</c:v>
                </c:pt>
                <c:pt idx="2">
                  <c:v>0.82300884955752207</c:v>
                </c:pt>
                <c:pt idx="3">
                  <c:v>0.86407766990291257</c:v>
                </c:pt>
                <c:pt idx="4">
                  <c:v>0.75423728813559321</c:v>
                </c:pt>
                <c:pt idx="5">
                  <c:v>0.84146341463414631</c:v>
                </c:pt>
                <c:pt idx="6">
                  <c:v>0.85135135135135132</c:v>
                </c:pt>
                <c:pt idx="7">
                  <c:v>0.89230769230769236</c:v>
                </c:pt>
                <c:pt idx="8">
                  <c:v>0.81818181818181823</c:v>
                </c:pt>
                <c:pt idx="9">
                  <c:v>0.87878787878787878</c:v>
                </c:pt>
                <c:pt idx="10">
                  <c:v>0.76190476190476186</c:v>
                </c:pt>
                <c:pt idx="11">
                  <c:v>0.81818181818181823</c:v>
                </c:pt>
                <c:pt idx="12">
                  <c:v>0.77777777777777779</c:v>
                </c:pt>
                <c:pt idx="13">
                  <c:v>0.76086956521739135</c:v>
                </c:pt>
                <c:pt idx="14">
                  <c:v>0.5</c:v>
                </c:pt>
              </c:numCache>
            </c:numRef>
          </c:yVal>
          <c:smooth val="0"/>
          <c:extLst>
            <c:ext xmlns:c16="http://schemas.microsoft.com/office/drawing/2014/chart" uri="{C3380CC4-5D6E-409C-BE32-E72D297353CC}">
              <c16:uniqueId val="{00000000-8593-42AA-BFD9-DFCA1139BC52}"/>
            </c:ext>
          </c:extLst>
        </c:ser>
        <c:ser>
          <c:idx val="2"/>
          <c:order val="1"/>
          <c:tx>
            <c:strRef>
              <c:f>'(2)(iv) OBD'!$E$8:$G$8</c:f>
              <c:strCache>
                <c:ptCount val="1"/>
                <c:pt idx="0">
                  <c:v>MDGV</c:v>
                </c:pt>
              </c:strCache>
            </c:strRef>
          </c:tx>
          <c:marker>
            <c:symbol val="triangle"/>
            <c:size val="8"/>
          </c:marker>
          <c:xVal>
            <c:numRef>
              <c:f>'(2)(iv) OBD'!$A$10:$A$25</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xVal>
          <c:yVal>
            <c:numRef>
              <c:f>'(2)(iv) OBD'!$G$10:$G$25</c:f>
              <c:numCache>
                <c:formatCode>0.0%</c:formatCode>
                <c:ptCount val="16"/>
                <c:pt idx="1">
                  <c:v>0.9</c:v>
                </c:pt>
                <c:pt idx="2">
                  <c:v>0.83333333333333337</c:v>
                </c:pt>
                <c:pt idx="3">
                  <c:v>0.75</c:v>
                </c:pt>
                <c:pt idx="4">
                  <c:v>0.88888888888888884</c:v>
                </c:pt>
                <c:pt idx="5">
                  <c:v>1</c:v>
                </c:pt>
                <c:pt idx="6">
                  <c:v>0.83333333333333337</c:v>
                </c:pt>
                <c:pt idx="7">
                  <c:v>1</c:v>
                </c:pt>
                <c:pt idx="8">
                  <c:v>0.81818181818181823</c:v>
                </c:pt>
                <c:pt idx="9">
                  <c:v>0.75</c:v>
                </c:pt>
                <c:pt idx="10">
                  <c:v>0</c:v>
                </c:pt>
                <c:pt idx="11">
                  <c:v>1</c:v>
                </c:pt>
                <c:pt idx="12">
                  <c:v>1</c:v>
                </c:pt>
                <c:pt idx="13">
                  <c:v>0</c:v>
                </c:pt>
                <c:pt idx="14">
                  <c:v>0.77777777777777779</c:v>
                </c:pt>
              </c:numCache>
            </c:numRef>
          </c:yVal>
          <c:smooth val="0"/>
          <c:extLst>
            <c:ext xmlns:c16="http://schemas.microsoft.com/office/drawing/2014/chart" uri="{C3380CC4-5D6E-409C-BE32-E72D297353CC}">
              <c16:uniqueId val="{00000001-8593-42AA-BFD9-DFCA1139BC52}"/>
            </c:ext>
          </c:extLst>
        </c:ser>
        <c:dLbls>
          <c:showLegendKey val="0"/>
          <c:showVal val="0"/>
          <c:showCatName val="0"/>
          <c:showSerName val="0"/>
          <c:showPercent val="0"/>
          <c:showBubbleSize val="0"/>
        </c:dLbls>
        <c:axId val="109118976"/>
        <c:axId val="109120896"/>
      </c:scatterChart>
      <c:valAx>
        <c:axId val="109118976"/>
        <c:scaling>
          <c:orientation val="minMax"/>
          <c:max val="2022"/>
          <c:min val="2007"/>
        </c:scaling>
        <c:delete val="0"/>
        <c:axPos val="b"/>
        <c:title>
          <c:tx>
            <c:rich>
              <a:bodyPr/>
              <a:lstStyle/>
              <a:p>
                <a:pPr>
                  <a:defRPr sz="1350" b="1" i="0" u="none" strike="noStrike" baseline="0">
                    <a:solidFill>
                      <a:srgbClr val="000000"/>
                    </a:solidFill>
                    <a:latin typeface="Arial"/>
                    <a:ea typeface="Arial"/>
                    <a:cs typeface="Arial"/>
                  </a:defRPr>
                </a:pPr>
                <a:r>
                  <a:rPr lang="en-US"/>
                  <a:t>Model Year</a:t>
                </a:r>
              </a:p>
            </c:rich>
          </c:tx>
          <c:layout>
            <c:manualLayout>
              <c:xMode val="edge"/>
              <c:yMode val="edge"/>
              <c:x val="0.45086741613945863"/>
              <c:y val="0.9144295091363144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09120896"/>
        <c:crosses val="autoZero"/>
        <c:crossBetween val="midCat"/>
        <c:majorUnit val="1"/>
      </c:valAx>
      <c:valAx>
        <c:axId val="109120896"/>
        <c:scaling>
          <c:orientation val="minMax"/>
          <c:max val="1"/>
          <c:min val="0"/>
        </c:scaling>
        <c:delete val="0"/>
        <c:axPos val="l"/>
        <c:majorGridlines>
          <c:spPr>
            <a:ln w="3175">
              <a:solidFill>
                <a:srgbClr val="000000"/>
              </a:solidFill>
              <a:prstDash val="solid"/>
            </a:ln>
          </c:spPr>
        </c:majorGridlines>
        <c:title>
          <c:tx>
            <c:rich>
              <a:bodyPr/>
              <a:lstStyle/>
              <a:p>
                <a:pPr>
                  <a:defRPr sz="1350" b="1" i="0" u="none" strike="noStrike" baseline="0">
                    <a:solidFill>
                      <a:srgbClr val="000000"/>
                    </a:solidFill>
                    <a:latin typeface="Arial"/>
                    <a:ea typeface="Arial"/>
                    <a:cs typeface="Arial"/>
                  </a:defRPr>
                </a:pPr>
                <a:r>
                  <a:rPr lang="en-US"/>
                  <a:t>Pass Rate (%)</a:t>
                </a:r>
              </a:p>
            </c:rich>
          </c:tx>
          <c:layout>
            <c:manualLayout>
              <c:xMode val="edge"/>
              <c:yMode val="edge"/>
              <c:x val="2.4277456647398828E-2"/>
              <c:y val="0.4295302428617566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09118976"/>
        <c:crosses val="autoZero"/>
        <c:crossBetween val="midCat"/>
        <c:majorUnit val="0.1"/>
      </c:valAx>
      <c:spPr>
        <a:noFill/>
        <a:ln w="12700">
          <a:solidFill>
            <a:srgbClr val="808080"/>
          </a:solidFill>
          <a:prstDash val="solid"/>
        </a:ln>
      </c:spPr>
    </c:plotArea>
    <c:legend>
      <c:legendPos val="r"/>
      <c:layout>
        <c:manualLayout>
          <c:xMode val="edge"/>
          <c:yMode val="edge"/>
          <c:x val="0.77899705404544084"/>
          <c:y val="0.11048313470357551"/>
          <c:w val="0.12023121387283274"/>
          <c:h val="6.9778385399703963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50" b="1" i="0" u="none" strike="noStrike" baseline="0">
                <a:solidFill>
                  <a:srgbClr val="000000"/>
                </a:solidFill>
                <a:latin typeface="Arial"/>
                <a:cs typeface="Arial"/>
              </a:rPr>
              <a:t>OBD 2nd or Subsequent Retest Passes - Non-diesel</a:t>
            </a:r>
          </a:p>
          <a:p>
            <a:pPr>
              <a:defRPr sz="1200" b="0" i="0" u="none" strike="noStrike" baseline="0">
                <a:solidFill>
                  <a:srgbClr val="000000"/>
                </a:solidFill>
                <a:latin typeface="Arial"/>
                <a:ea typeface="Arial"/>
                <a:cs typeface="Arial"/>
              </a:defRPr>
            </a:pPr>
            <a:r>
              <a:rPr lang="en-US" sz="1350" b="0" i="0" u="none" strike="noStrike" baseline="0">
                <a:solidFill>
                  <a:srgbClr val="000000"/>
                </a:solidFill>
                <a:latin typeface="Arial"/>
                <a:cs typeface="Arial"/>
              </a:rPr>
              <a:t>by Model Year and Vehicle Class </a:t>
            </a:r>
          </a:p>
        </c:rich>
      </c:tx>
      <c:layout>
        <c:manualLayout>
          <c:xMode val="edge"/>
          <c:yMode val="edge"/>
          <c:x val="0.19512223212283294"/>
          <c:y val="2.8619528619528632E-2"/>
        </c:manualLayout>
      </c:layout>
      <c:overlay val="0"/>
      <c:spPr>
        <a:noFill/>
        <a:ln w="25400">
          <a:noFill/>
        </a:ln>
      </c:spPr>
    </c:title>
    <c:autoTitleDeleted val="0"/>
    <c:plotArea>
      <c:layout>
        <c:manualLayout>
          <c:layoutTarget val="inner"/>
          <c:xMode val="edge"/>
          <c:yMode val="edge"/>
          <c:x val="0.13588865586964635"/>
          <c:y val="0.1750844629308432"/>
          <c:w val="0.76655139208520062"/>
          <c:h val="0.66835126714949478"/>
        </c:manualLayout>
      </c:layout>
      <c:lineChart>
        <c:grouping val="standard"/>
        <c:varyColors val="0"/>
        <c:ser>
          <c:idx val="0"/>
          <c:order val="0"/>
          <c:tx>
            <c:strRef>
              <c:f>'(2)(iv) OBD'!$B$8:$D$8</c:f>
              <c:strCache>
                <c:ptCount val="1"/>
                <c:pt idx="0">
                  <c:v>LDGV</c:v>
                </c:pt>
              </c:strCache>
            </c:strRef>
          </c:tx>
          <c:marker>
            <c:symbol val="diamond"/>
            <c:size val="8"/>
          </c:marker>
          <c:cat>
            <c:numRef>
              <c:f>'(2)(iv) OBD'!$A$10:$A$25</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'(2)(iv) OBD'!$B$10:$B$25</c:f>
              <c:numCache>
                <c:formatCode>#,##0</c:formatCode>
                <c:ptCount val="16"/>
                <c:pt idx="0">
                  <c:v>151</c:v>
                </c:pt>
                <c:pt idx="1">
                  <c:v>147</c:v>
                </c:pt>
                <c:pt idx="2">
                  <c:v>93</c:v>
                </c:pt>
                <c:pt idx="3">
                  <c:v>89</c:v>
                </c:pt>
                <c:pt idx="4">
                  <c:v>89</c:v>
                </c:pt>
                <c:pt idx="5">
                  <c:v>69</c:v>
                </c:pt>
                <c:pt idx="6">
                  <c:v>63</c:v>
                </c:pt>
                <c:pt idx="7">
                  <c:v>58</c:v>
                </c:pt>
                <c:pt idx="8">
                  <c:v>36</c:v>
                </c:pt>
                <c:pt idx="9">
                  <c:v>29</c:v>
                </c:pt>
                <c:pt idx="10">
                  <c:v>16</c:v>
                </c:pt>
                <c:pt idx="11">
                  <c:v>18</c:v>
                </c:pt>
                <c:pt idx="12">
                  <c:v>14</c:v>
                </c:pt>
                <c:pt idx="13">
                  <c:v>70</c:v>
                </c:pt>
                <c:pt idx="14">
                  <c:v>1</c:v>
                </c:pt>
              </c:numCache>
            </c:numRef>
          </c:val>
          <c:smooth val="0"/>
          <c:extLst>
            <c:ext xmlns:c16="http://schemas.microsoft.com/office/drawing/2014/chart" uri="{C3380CC4-5D6E-409C-BE32-E72D297353CC}">
              <c16:uniqueId val="{00000000-AFDB-4C86-A602-AAD54B7CCF23}"/>
            </c:ext>
          </c:extLst>
        </c:ser>
        <c:ser>
          <c:idx val="2"/>
          <c:order val="1"/>
          <c:tx>
            <c:strRef>
              <c:f>'(2)(iv) OBD'!$E$8:$G$8</c:f>
              <c:strCache>
                <c:ptCount val="1"/>
                <c:pt idx="0">
                  <c:v>MDGV</c:v>
                </c:pt>
              </c:strCache>
            </c:strRef>
          </c:tx>
          <c:marker>
            <c:symbol val="triangle"/>
            <c:size val="8"/>
          </c:marker>
          <c:cat>
            <c:numRef>
              <c:f>'(2)(iv) OBD'!$A$10:$A$25</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'(2)(iv) OBD'!$E$10:$E$25</c:f>
              <c:numCache>
                <c:formatCode>#,##0</c:formatCode>
                <c:ptCount val="16"/>
                <c:pt idx="1">
                  <c:v>18</c:v>
                </c:pt>
                <c:pt idx="2">
                  <c:v>10</c:v>
                </c:pt>
                <c:pt idx="3">
                  <c:v>3</c:v>
                </c:pt>
                <c:pt idx="4">
                  <c:v>8</c:v>
                </c:pt>
                <c:pt idx="5">
                  <c:v>6</c:v>
                </c:pt>
                <c:pt idx="6">
                  <c:v>5</c:v>
                </c:pt>
                <c:pt idx="7">
                  <c:v>3</c:v>
                </c:pt>
                <c:pt idx="8">
                  <c:v>9</c:v>
                </c:pt>
                <c:pt idx="9">
                  <c:v>6</c:v>
                </c:pt>
                <c:pt idx="11">
                  <c:v>3</c:v>
                </c:pt>
                <c:pt idx="12">
                  <c:v>1</c:v>
                </c:pt>
                <c:pt idx="14">
                  <c:v>7</c:v>
                </c:pt>
              </c:numCache>
            </c:numRef>
          </c:val>
          <c:smooth val="0"/>
          <c:extLst>
            <c:ext xmlns:c16="http://schemas.microsoft.com/office/drawing/2014/chart" uri="{C3380CC4-5D6E-409C-BE32-E72D297353CC}">
              <c16:uniqueId val="{00000001-AFDB-4C86-A602-AAD54B7CCF23}"/>
            </c:ext>
          </c:extLst>
        </c:ser>
        <c:dLbls>
          <c:showLegendKey val="0"/>
          <c:showVal val="0"/>
          <c:showCatName val="0"/>
          <c:showSerName val="0"/>
          <c:showPercent val="0"/>
          <c:showBubbleSize val="0"/>
        </c:dLbls>
        <c:marker val="1"/>
        <c:smooth val="0"/>
        <c:axId val="109175936"/>
        <c:axId val="109177856"/>
      </c:lineChart>
      <c:catAx>
        <c:axId val="109175936"/>
        <c:scaling>
          <c:orientation val="minMax"/>
        </c:scaling>
        <c:delete val="0"/>
        <c:axPos val="b"/>
        <c:title>
          <c:tx>
            <c:rich>
              <a:bodyPr/>
              <a:lstStyle/>
              <a:p>
                <a:pPr>
                  <a:defRPr sz="1350" b="1" i="0" u="none" strike="noStrike" baseline="0">
                    <a:solidFill>
                      <a:srgbClr val="000000"/>
                    </a:solidFill>
                    <a:latin typeface="Arial"/>
                    <a:ea typeface="Arial"/>
                    <a:cs typeface="Arial"/>
                  </a:defRPr>
                </a:pPr>
                <a:r>
                  <a:rPr lang="en-US"/>
                  <a:t>Model Year</a:t>
                </a:r>
              </a:p>
            </c:rich>
          </c:tx>
          <c:layout>
            <c:manualLayout>
              <c:xMode val="edge"/>
              <c:yMode val="edge"/>
              <c:x val="0.4587693743824765"/>
              <c:y val="0.907408821372075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09177856"/>
        <c:crosses val="autoZero"/>
        <c:auto val="1"/>
        <c:lblAlgn val="ctr"/>
        <c:lblOffset val="100"/>
        <c:tickLblSkip val="1"/>
        <c:tickMarkSkip val="1"/>
        <c:noMultiLvlLbl val="0"/>
      </c:catAx>
      <c:valAx>
        <c:axId val="109177856"/>
        <c:scaling>
          <c:orientation val="minMax"/>
        </c:scaling>
        <c:delete val="0"/>
        <c:axPos val="l"/>
        <c:majorGridlines>
          <c:spPr>
            <a:ln w="3175">
              <a:solidFill>
                <a:srgbClr val="000000"/>
              </a:solidFill>
              <a:prstDash val="solid"/>
            </a:ln>
          </c:spPr>
        </c:majorGridlines>
        <c:title>
          <c:tx>
            <c:rich>
              <a:bodyPr/>
              <a:lstStyle/>
              <a:p>
                <a:pPr>
                  <a:defRPr sz="1350" b="1" i="0" u="none" strike="noStrike" baseline="0">
                    <a:solidFill>
                      <a:srgbClr val="000000"/>
                    </a:solidFill>
                    <a:latin typeface="Arial"/>
                    <a:ea typeface="Arial"/>
                    <a:cs typeface="Arial"/>
                  </a:defRPr>
                </a:pPr>
                <a:r>
                  <a:rPr lang="en-US"/>
                  <a:t>Number of Passing Tests</a:t>
                </a:r>
              </a:p>
            </c:rich>
          </c:tx>
          <c:layout>
            <c:manualLayout>
              <c:xMode val="edge"/>
              <c:yMode val="edge"/>
              <c:x val="2.3228770768550008E-2"/>
              <c:y val="0.3097648400010604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09175936"/>
        <c:crosses val="autoZero"/>
        <c:crossBetween val="midCat"/>
      </c:valAx>
      <c:spPr>
        <a:noFill/>
        <a:ln w="12700">
          <a:solidFill>
            <a:srgbClr val="808080"/>
          </a:solidFill>
          <a:prstDash val="solid"/>
        </a:ln>
      </c:spPr>
    </c:plotArea>
    <c:legend>
      <c:legendPos val="r"/>
      <c:layout>
        <c:manualLayout>
          <c:xMode val="edge"/>
          <c:yMode val="edge"/>
          <c:x val="0.75941644639983175"/>
          <c:y val="0.18860883624939204"/>
          <c:w val="0.11614409630666844"/>
          <c:h val="6.5507779807991454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Arial"/>
                <a:ea typeface="Arial"/>
                <a:cs typeface="Arial"/>
              </a:defRPr>
            </a:pPr>
            <a:r>
              <a:rPr lang="en-US" sz="125" b="1" i="0" u="none" strike="noStrike" baseline="0">
                <a:solidFill>
                  <a:srgbClr val="000000"/>
                </a:solidFill>
                <a:latin typeface="Arial"/>
                <a:cs typeface="Arial"/>
              </a:rPr>
              <a:t>Waivers Authorized</a:t>
            </a:r>
          </a:p>
          <a:p>
            <a:pPr>
              <a:defRPr sz="100" b="0" i="0" u="none" strike="noStrike" baseline="0">
                <a:solidFill>
                  <a:srgbClr val="000000"/>
                </a:solidFill>
                <a:latin typeface="Arial"/>
                <a:ea typeface="Arial"/>
                <a:cs typeface="Arial"/>
              </a:defRPr>
            </a:pPr>
            <a:r>
              <a:rPr lang="en-US" sz="125"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'(2)(v) Waivers'!$B$10:$D$10</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'(2)(v) Waivers'!$A$12:$A$25</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'(2)(v) Waivers'!$D$12:$D$25</c:f>
              <c:numCache>
                <c:formatCode>0.0%</c:formatCode>
                <c:ptCount val="14"/>
                <c:pt idx="0">
                  <c:v>1.9826845548873175E-4</c:v>
                </c:pt>
                <c:pt idx="1">
                  <c:v>0</c:v>
                </c:pt>
                <c:pt idx="2">
                  <c:v>0</c:v>
                </c:pt>
                <c:pt idx="3">
                  <c:v>8.5397096498719045E-5</c:v>
                </c:pt>
                <c:pt idx="4">
                  <c:v>0</c:v>
                </c:pt>
                <c:pt idx="5">
                  <c:v>8.8605351763246498E-5</c:v>
                </c:pt>
                <c:pt idx="6">
                  <c:v>0</c:v>
                </c:pt>
                <c:pt idx="7">
                  <c:v>0</c:v>
                </c:pt>
                <c:pt idx="8">
                  <c:v>0</c:v>
                </c:pt>
                <c:pt idx="9">
                  <c:v>3.0353619669145547E-4</c:v>
                </c:pt>
                <c:pt idx="10">
                  <c:v>0</c:v>
                </c:pt>
                <c:pt idx="11">
                  <c:v>0</c:v>
                </c:pt>
                <c:pt idx="12">
                  <c:v>0</c:v>
                </c:pt>
                <c:pt idx="13">
                  <c:v>0</c:v>
                </c:pt>
              </c:numCache>
            </c:numRef>
          </c:val>
          <c:smooth val="0"/>
          <c:extLst>
            <c:ext xmlns:c16="http://schemas.microsoft.com/office/drawing/2014/chart" uri="{C3380CC4-5D6E-409C-BE32-E72D297353CC}">
              <c16:uniqueId val="{00000000-E587-4D27-851C-B0D41D4BADF6}"/>
            </c:ext>
          </c:extLst>
        </c:ser>
        <c:ser>
          <c:idx val="1"/>
          <c:order val="1"/>
          <c:tx>
            <c:strRef>
              <c:f>'(2)(v) Waivers'!$E$10:$G$10</c:f>
              <c:strCache>
                <c:ptCount val="1"/>
                <c:pt idx="0">
                  <c:v>MDGV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'(2)(v) Waivers'!$G$12:$G$25</c:f>
              <c:numCache>
                <c:formatCode>0.0%</c:formatCode>
                <c:ptCount val="14"/>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1-E587-4D27-851C-B0D41D4BADF6}"/>
            </c:ext>
          </c:extLst>
        </c:ser>
        <c:dLbls>
          <c:showLegendKey val="0"/>
          <c:showVal val="0"/>
          <c:showCatName val="0"/>
          <c:showSerName val="0"/>
          <c:showPercent val="0"/>
          <c:showBubbleSize val="0"/>
        </c:dLbls>
        <c:marker val="1"/>
        <c:smooth val="0"/>
        <c:axId val="109233664"/>
        <c:axId val="109314048"/>
      </c:lineChart>
      <c:catAx>
        <c:axId val="109233664"/>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en-US"/>
                  <a:t>Model 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09314048"/>
        <c:crosses val="autoZero"/>
        <c:auto val="1"/>
        <c:lblAlgn val="ctr"/>
        <c:lblOffset val="100"/>
        <c:tickLblSkip val="2"/>
        <c:tickMarkSkip val="1"/>
        <c:noMultiLvlLbl val="0"/>
      </c:catAx>
      <c:valAx>
        <c:axId val="109314048"/>
        <c:scaling>
          <c:orientation val="minMax"/>
          <c:max val="2.0000000000000052E-3"/>
          <c:min val="0"/>
        </c:scaling>
        <c:delete val="0"/>
        <c:axPos val="l"/>
        <c:majorGridlines>
          <c:spPr>
            <a:ln w="3175">
              <a:solidFill>
                <a:srgbClr val="000000"/>
              </a:solidFill>
              <a:prstDash val="solid"/>
            </a:ln>
          </c:spPr>
        </c:majorGridlines>
        <c:title>
          <c:tx>
            <c:rich>
              <a:bodyPr/>
              <a:lstStyle/>
              <a:p>
                <a:pPr>
                  <a:defRPr sz="100" b="1" i="0" u="none" strike="noStrike" baseline="0">
                    <a:solidFill>
                      <a:srgbClr val="000000"/>
                    </a:solidFill>
                    <a:latin typeface="Arial"/>
                    <a:ea typeface="Arial"/>
                    <a:cs typeface="Arial"/>
                  </a:defRPr>
                </a:pPr>
                <a:r>
                  <a:rPr lang="en-US"/>
                  <a:t>Waiver Rate (% of Initial Failures)</a:t>
                </a:r>
              </a:p>
            </c:rich>
          </c:tx>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09233664"/>
        <c:crosses val="autoZero"/>
        <c:crossBetween val="midCat"/>
        <c:majorUnit val="2.0000000000000052E-3"/>
        <c:minorUnit val="2.0000000000000052E-3"/>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1"/>
              <a:t>Number of Emission Tests  </a:t>
            </a:r>
          </a:p>
          <a:p>
            <a:pPr>
              <a:defRPr/>
            </a:pPr>
            <a:r>
              <a:rPr lang="en-US"/>
              <a:t>by Model Year and Vehicle Class</a:t>
            </a:r>
          </a:p>
        </c:rich>
      </c:tx>
      <c:layout>
        <c:manualLayout>
          <c:xMode val="edge"/>
          <c:yMode val="edge"/>
          <c:x val="0.33790003845536382"/>
          <c:y val="2.8985561202012868E-2"/>
        </c:manualLayout>
      </c:layout>
      <c:overlay val="0"/>
      <c:spPr>
        <a:noFill/>
        <a:ln w="25400">
          <a:noFill/>
        </a:ln>
      </c:spPr>
    </c:title>
    <c:autoTitleDeleted val="0"/>
    <c:plotArea>
      <c:layout>
        <c:manualLayout>
          <c:layoutTarget val="inner"/>
          <c:xMode val="edge"/>
          <c:yMode val="edge"/>
          <c:x val="0.13546443270850411"/>
          <c:y val="0.19710200719544621"/>
          <c:w val="0.81430866852862882"/>
          <c:h val="0.57101610908090628"/>
        </c:manualLayout>
      </c:layout>
      <c:lineChart>
        <c:grouping val="standard"/>
        <c:varyColors val="0"/>
        <c:ser>
          <c:idx val="0"/>
          <c:order val="0"/>
          <c:tx>
            <c:strRef>
              <c:f>'(1) Total Tests'!$B$6</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 Total Tests'!$A$7:$A$45</c:f>
              <c:numCache>
                <c:formatCode>0</c:formatCode>
                <c:ptCount val="39"/>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numCache>
            </c:numRef>
          </c:cat>
          <c:val>
            <c:numRef>
              <c:f>'(1) Total Tests'!$B$7:$B$45</c:f>
              <c:numCache>
                <c:formatCode>#,##0</c:formatCode>
                <c:ptCount val="39"/>
                <c:pt idx="23">
                  <c:v>150266</c:v>
                </c:pt>
                <c:pt idx="24">
                  <c:v>162102</c:v>
                </c:pt>
                <c:pt idx="25">
                  <c:v>137959</c:v>
                </c:pt>
                <c:pt idx="26">
                  <c:v>184075</c:v>
                </c:pt>
                <c:pt idx="27">
                  <c:v>205710</c:v>
                </c:pt>
                <c:pt idx="28">
                  <c:v>229797</c:v>
                </c:pt>
                <c:pt idx="29">
                  <c:v>259398</c:v>
                </c:pt>
                <c:pt idx="30">
                  <c:v>278551</c:v>
                </c:pt>
                <c:pt idx="31">
                  <c:v>318698</c:v>
                </c:pt>
                <c:pt idx="32">
                  <c:v>318397</c:v>
                </c:pt>
                <c:pt idx="33">
                  <c:v>329786</c:v>
                </c:pt>
                <c:pt idx="34">
                  <c:v>330008</c:v>
                </c:pt>
                <c:pt idx="35">
                  <c:v>318311</c:v>
                </c:pt>
                <c:pt idx="36">
                  <c:v>226005</c:v>
                </c:pt>
                <c:pt idx="37">
                  <c:v>38940</c:v>
                </c:pt>
                <c:pt idx="38">
                  <c:v>353</c:v>
                </c:pt>
              </c:numCache>
            </c:numRef>
          </c:val>
          <c:smooth val="0"/>
          <c:extLst>
            <c:ext xmlns:c16="http://schemas.microsoft.com/office/drawing/2014/chart" uri="{C3380CC4-5D6E-409C-BE32-E72D297353CC}">
              <c16:uniqueId val="{00000000-7A46-4C47-B142-000C4D6BBA6E}"/>
            </c:ext>
          </c:extLst>
        </c:ser>
        <c:ser>
          <c:idx val="1"/>
          <c:order val="1"/>
          <c:tx>
            <c:strRef>
              <c:f>'(1) Total Tests'!$C$6</c:f>
              <c:strCache>
                <c:ptCount val="1"/>
                <c:pt idx="0">
                  <c:v>MDGV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'(1) Total Tests'!$A$7:$A$45</c:f>
              <c:numCache>
                <c:formatCode>0</c:formatCode>
                <c:ptCount val="39"/>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numCache>
            </c:numRef>
          </c:cat>
          <c:val>
            <c:numRef>
              <c:f>'(1) Total Tests'!$C$7:$C$45</c:f>
              <c:numCache>
                <c:formatCode>#,##0</c:formatCode>
                <c:ptCount val="39"/>
                <c:pt idx="24">
                  <c:v>6350</c:v>
                </c:pt>
                <c:pt idx="25">
                  <c:v>4503</c:v>
                </c:pt>
                <c:pt idx="26">
                  <c:v>4484</c:v>
                </c:pt>
                <c:pt idx="27">
                  <c:v>8048</c:v>
                </c:pt>
                <c:pt idx="28">
                  <c:v>8373</c:v>
                </c:pt>
                <c:pt idx="29">
                  <c:v>8097</c:v>
                </c:pt>
                <c:pt idx="30">
                  <c:v>9284</c:v>
                </c:pt>
                <c:pt idx="31">
                  <c:v>14578</c:v>
                </c:pt>
                <c:pt idx="32">
                  <c:v>15779</c:v>
                </c:pt>
                <c:pt idx="33">
                  <c:v>14490</c:v>
                </c:pt>
                <c:pt idx="34">
                  <c:v>12170</c:v>
                </c:pt>
                <c:pt idx="35">
                  <c:v>16722</c:v>
                </c:pt>
                <c:pt idx="36">
                  <c:v>8226</c:v>
                </c:pt>
                <c:pt idx="37">
                  <c:v>849</c:v>
                </c:pt>
                <c:pt idx="38">
                  <c:v>30</c:v>
                </c:pt>
              </c:numCache>
            </c:numRef>
          </c:val>
          <c:smooth val="0"/>
          <c:extLst>
            <c:ext xmlns:c16="http://schemas.microsoft.com/office/drawing/2014/chart" uri="{C3380CC4-5D6E-409C-BE32-E72D297353CC}">
              <c16:uniqueId val="{00000001-7A46-4C47-B142-000C4D6BBA6E}"/>
            </c:ext>
          </c:extLst>
        </c:ser>
        <c:ser>
          <c:idx val="2"/>
          <c:order val="2"/>
          <c:tx>
            <c:strRef>
              <c:f>'(1) Total Tests'!$D$6</c:f>
              <c:strCache>
                <c:ptCount val="1"/>
                <c:pt idx="0">
                  <c:v>LDDV</c:v>
                </c:pt>
              </c:strCache>
            </c:strRef>
          </c:tx>
          <c:spPr>
            <a:ln w="12700">
              <a:solidFill>
                <a:srgbClr val="7030A0"/>
              </a:solidFill>
              <a:prstDash val="solid"/>
            </a:ln>
          </c:spPr>
          <c:marker>
            <c:symbol val="triangle"/>
            <c:size val="5"/>
            <c:spPr>
              <a:solidFill>
                <a:srgbClr val="7030A0"/>
              </a:solidFill>
              <a:ln>
                <a:solidFill>
                  <a:srgbClr val="7030A0"/>
                </a:solidFill>
                <a:prstDash val="solid"/>
              </a:ln>
            </c:spPr>
          </c:marker>
          <c:cat>
            <c:numRef>
              <c:f>'(1) Total Tests'!$A$7:$A$45</c:f>
              <c:numCache>
                <c:formatCode>0</c:formatCode>
                <c:ptCount val="39"/>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numCache>
            </c:numRef>
          </c:cat>
          <c:val>
            <c:numRef>
              <c:f>'(1) Total Tests'!$D$7:$D$45</c:f>
              <c:numCache>
                <c:formatCode>#,##0</c:formatCode>
                <c:ptCount val="39"/>
                <c:pt idx="23">
                  <c:v>70</c:v>
                </c:pt>
                <c:pt idx="24">
                  <c:v>79</c:v>
                </c:pt>
                <c:pt idx="25">
                  <c:v>140</c:v>
                </c:pt>
                <c:pt idx="26">
                  <c:v>267</c:v>
                </c:pt>
                <c:pt idx="27">
                  <c:v>702</c:v>
                </c:pt>
                <c:pt idx="28">
                  <c:v>1097</c:v>
                </c:pt>
                <c:pt idx="29">
                  <c:v>1408</c:v>
                </c:pt>
                <c:pt idx="30">
                  <c:v>2938</c:v>
                </c:pt>
                <c:pt idx="31">
                  <c:v>2492</c:v>
                </c:pt>
                <c:pt idx="32">
                  <c:v>989</c:v>
                </c:pt>
                <c:pt idx="33">
                  <c:v>646</c:v>
                </c:pt>
                <c:pt idx="34">
                  <c:v>844</c:v>
                </c:pt>
                <c:pt idx="35">
                  <c:v>192</c:v>
                </c:pt>
                <c:pt idx="36">
                  <c:v>539</c:v>
                </c:pt>
                <c:pt idx="37">
                  <c:v>159</c:v>
                </c:pt>
                <c:pt idx="38">
                  <c:v>1</c:v>
                </c:pt>
              </c:numCache>
            </c:numRef>
          </c:val>
          <c:smooth val="0"/>
          <c:extLst>
            <c:ext xmlns:c16="http://schemas.microsoft.com/office/drawing/2014/chart" uri="{C3380CC4-5D6E-409C-BE32-E72D297353CC}">
              <c16:uniqueId val="{00000002-7A46-4C47-B142-000C4D6BBA6E}"/>
            </c:ext>
          </c:extLst>
        </c:ser>
        <c:ser>
          <c:idx val="4"/>
          <c:order val="3"/>
          <c:tx>
            <c:strRef>
              <c:f>'(1) Total Tests'!$E$6</c:f>
              <c:strCache>
                <c:ptCount val="1"/>
                <c:pt idx="0">
                  <c:v>MDDV</c:v>
                </c:pt>
              </c:strCache>
            </c:strRef>
          </c:tx>
          <c:cat>
            <c:numRef>
              <c:f>'(1) Total Tests'!$A$7:$A$45</c:f>
              <c:numCache>
                <c:formatCode>0</c:formatCode>
                <c:ptCount val="39"/>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numCache>
            </c:numRef>
          </c:cat>
          <c:val>
            <c:numRef>
              <c:f>'(1) Total Tests'!$E$7:$E$45</c:f>
              <c:numCache>
                <c:formatCode>#,##0</c:formatCode>
                <c:ptCount val="39"/>
                <c:pt idx="0">
                  <c:v>3</c:v>
                </c:pt>
                <c:pt idx="1">
                  <c:v>1</c:v>
                </c:pt>
                <c:pt idx="2">
                  <c:v>9</c:v>
                </c:pt>
                <c:pt idx="3">
                  <c:v>14</c:v>
                </c:pt>
                <c:pt idx="4">
                  <c:v>14</c:v>
                </c:pt>
                <c:pt idx="5">
                  <c:v>25</c:v>
                </c:pt>
                <c:pt idx="6">
                  <c:v>8</c:v>
                </c:pt>
                <c:pt idx="7">
                  <c:v>9</c:v>
                </c:pt>
                <c:pt idx="8">
                  <c:v>11</c:v>
                </c:pt>
                <c:pt idx="9">
                  <c:v>12</c:v>
                </c:pt>
                <c:pt idx="10">
                  <c:v>45</c:v>
                </c:pt>
                <c:pt idx="11">
                  <c:v>75</c:v>
                </c:pt>
                <c:pt idx="12">
                  <c:v>73</c:v>
                </c:pt>
                <c:pt idx="13">
                  <c:v>153</c:v>
                </c:pt>
                <c:pt idx="14">
                  <c:v>66</c:v>
                </c:pt>
                <c:pt idx="15">
                  <c:v>263</c:v>
                </c:pt>
                <c:pt idx="16">
                  <c:v>274</c:v>
                </c:pt>
                <c:pt idx="17">
                  <c:v>327</c:v>
                </c:pt>
                <c:pt idx="18">
                  <c:v>332</c:v>
                </c:pt>
                <c:pt idx="19">
                  <c:v>360</c:v>
                </c:pt>
                <c:pt idx="20">
                  <c:v>490</c:v>
                </c:pt>
                <c:pt idx="21">
                  <c:v>857</c:v>
                </c:pt>
                <c:pt idx="22">
                  <c:v>1271</c:v>
                </c:pt>
                <c:pt idx="23">
                  <c:v>1387</c:v>
                </c:pt>
                <c:pt idx="24">
                  <c:v>1518</c:v>
                </c:pt>
                <c:pt idx="25">
                  <c:v>488</c:v>
                </c:pt>
                <c:pt idx="26">
                  <c:v>547</c:v>
                </c:pt>
                <c:pt idx="27">
                  <c:v>1845</c:v>
                </c:pt>
                <c:pt idx="28">
                  <c:v>1766</c:v>
                </c:pt>
                <c:pt idx="29">
                  <c:v>1569</c:v>
                </c:pt>
                <c:pt idx="30">
                  <c:v>1629</c:v>
                </c:pt>
                <c:pt idx="31">
                  <c:v>3255</c:v>
                </c:pt>
                <c:pt idx="32">
                  <c:v>3238</c:v>
                </c:pt>
                <c:pt idx="33">
                  <c:v>2698</c:v>
                </c:pt>
                <c:pt idx="34">
                  <c:v>2641</c:v>
                </c:pt>
                <c:pt idx="35">
                  <c:v>3643</c:v>
                </c:pt>
                <c:pt idx="36">
                  <c:v>1833</c:v>
                </c:pt>
                <c:pt idx="37">
                  <c:v>206</c:v>
                </c:pt>
                <c:pt idx="38">
                  <c:v>5</c:v>
                </c:pt>
              </c:numCache>
            </c:numRef>
          </c:val>
          <c:smooth val="0"/>
          <c:extLst>
            <c:ext xmlns:c16="http://schemas.microsoft.com/office/drawing/2014/chart" uri="{C3380CC4-5D6E-409C-BE32-E72D297353CC}">
              <c16:uniqueId val="{00000003-7A46-4C47-B142-000C4D6BBA6E}"/>
            </c:ext>
          </c:extLst>
        </c:ser>
        <c:ser>
          <c:idx val="5"/>
          <c:order val="4"/>
          <c:tx>
            <c:strRef>
              <c:f>'(1) Total Tests'!$F$6</c:f>
              <c:strCache>
                <c:ptCount val="1"/>
                <c:pt idx="0">
                  <c:v>HDDV</c:v>
                </c:pt>
              </c:strCache>
            </c:strRef>
          </c:tx>
          <c:cat>
            <c:numRef>
              <c:f>'(1) Total Tests'!$A$7:$A$45</c:f>
              <c:numCache>
                <c:formatCode>0</c:formatCode>
                <c:ptCount val="39"/>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numCache>
            </c:numRef>
          </c:cat>
          <c:val>
            <c:numRef>
              <c:f>'(1) Total Tests'!$F$7:$F$45</c:f>
              <c:numCache>
                <c:formatCode>#,##0</c:formatCode>
                <c:ptCount val="39"/>
                <c:pt idx="0">
                  <c:v>86</c:v>
                </c:pt>
                <c:pt idx="1">
                  <c:v>181</c:v>
                </c:pt>
                <c:pt idx="2">
                  <c:v>242</c:v>
                </c:pt>
                <c:pt idx="3">
                  <c:v>392</c:v>
                </c:pt>
                <c:pt idx="4">
                  <c:v>335</c:v>
                </c:pt>
                <c:pt idx="5">
                  <c:v>285</c:v>
                </c:pt>
                <c:pt idx="6">
                  <c:v>241</c:v>
                </c:pt>
                <c:pt idx="7">
                  <c:v>214</c:v>
                </c:pt>
                <c:pt idx="8">
                  <c:v>220</c:v>
                </c:pt>
                <c:pt idx="9">
                  <c:v>339</c:v>
                </c:pt>
                <c:pt idx="10">
                  <c:v>483</c:v>
                </c:pt>
                <c:pt idx="11">
                  <c:v>763</c:v>
                </c:pt>
                <c:pt idx="12">
                  <c:v>747</c:v>
                </c:pt>
                <c:pt idx="13">
                  <c:v>906</c:v>
                </c:pt>
                <c:pt idx="14">
                  <c:v>1118</c:v>
                </c:pt>
                <c:pt idx="15">
                  <c:v>1560</c:v>
                </c:pt>
                <c:pt idx="16">
                  <c:v>1910</c:v>
                </c:pt>
                <c:pt idx="17">
                  <c:v>1725</c:v>
                </c:pt>
                <c:pt idx="18">
                  <c:v>1593</c:v>
                </c:pt>
                <c:pt idx="19">
                  <c:v>1859</c:v>
                </c:pt>
                <c:pt idx="20">
                  <c:v>2587</c:v>
                </c:pt>
                <c:pt idx="21">
                  <c:v>3288</c:v>
                </c:pt>
                <c:pt idx="22">
                  <c:v>3433</c:v>
                </c:pt>
                <c:pt idx="23">
                  <c:v>3954</c:v>
                </c:pt>
                <c:pt idx="24">
                  <c:v>2248</c:v>
                </c:pt>
                <c:pt idx="25">
                  <c:v>1649</c:v>
                </c:pt>
                <c:pt idx="26">
                  <c:v>1652</c:v>
                </c:pt>
                <c:pt idx="27">
                  <c:v>1989</c:v>
                </c:pt>
                <c:pt idx="28">
                  <c:v>3023</c:v>
                </c:pt>
                <c:pt idx="29">
                  <c:v>2995</c:v>
                </c:pt>
                <c:pt idx="30">
                  <c:v>2771</c:v>
                </c:pt>
                <c:pt idx="31">
                  <c:v>4375</c:v>
                </c:pt>
                <c:pt idx="32">
                  <c:v>5767</c:v>
                </c:pt>
                <c:pt idx="33">
                  <c:v>5098</c:v>
                </c:pt>
                <c:pt idx="34">
                  <c:v>5180</c:v>
                </c:pt>
                <c:pt idx="35">
                  <c:v>6026</c:v>
                </c:pt>
                <c:pt idx="36">
                  <c:v>4805</c:v>
                </c:pt>
                <c:pt idx="37">
                  <c:v>1598</c:v>
                </c:pt>
                <c:pt idx="38">
                  <c:v>78</c:v>
                </c:pt>
              </c:numCache>
            </c:numRef>
          </c:val>
          <c:smooth val="0"/>
          <c:extLst>
            <c:ext xmlns:c16="http://schemas.microsoft.com/office/drawing/2014/chart" uri="{C3380CC4-5D6E-409C-BE32-E72D297353CC}">
              <c16:uniqueId val="{00000004-7A46-4C47-B142-000C4D6BBA6E}"/>
            </c:ext>
          </c:extLst>
        </c:ser>
        <c:ser>
          <c:idx val="6"/>
          <c:order val="5"/>
          <c:tx>
            <c:strRef>
              <c:f>'(1) Total Tests'!#REF!</c:f>
              <c:strCache>
                <c:ptCount val="1"/>
                <c:pt idx="0">
                  <c:v>#REF!</c:v>
                </c:pt>
              </c:strCache>
            </c:strRef>
          </c:tx>
          <c:cat>
            <c:numRef>
              <c:f>'(1) Total Tests'!$A$7:$A$45</c:f>
              <c:numCache>
                <c:formatCode>0</c:formatCode>
                <c:ptCount val="39"/>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numCache>
            </c:numRef>
          </c:cat>
          <c:val>
            <c:numRef>
              <c:f>'(1) Total Tests'!#REF!</c:f>
              <c:numCache>
                <c:formatCode>General</c:formatCode>
                <c:ptCount val="1"/>
                <c:pt idx="0">
                  <c:v>1</c:v>
                </c:pt>
              </c:numCache>
            </c:numRef>
          </c:val>
          <c:smooth val="0"/>
          <c:extLst>
            <c:ext xmlns:c16="http://schemas.microsoft.com/office/drawing/2014/chart" uri="{C3380CC4-5D6E-409C-BE32-E72D297353CC}">
              <c16:uniqueId val="{00000005-7A46-4C47-B142-000C4D6BBA6E}"/>
            </c:ext>
          </c:extLst>
        </c:ser>
        <c:ser>
          <c:idx val="3"/>
          <c:order val="6"/>
          <c:tx>
            <c:strRef>
              <c:f>'(1) Total Tests'!#REF!</c:f>
              <c:strCache>
                <c:ptCount val="1"/>
                <c:pt idx="0">
                  <c:v>#REF!</c:v>
                </c:pt>
              </c:strCache>
            </c:strRef>
          </c:tx>
          <c:cat>
            <c:numRef>
              <c:f>'(1) Total Tests'!$A$7:$A$45</c:f>
              <c:numCache>
                <c:formatCode>0</c:formatCode>
                <c:ptCount val="39"/>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numCache>
            </c:numRef>
          </c:cat>
          <c:val>
            <c:numRef>
              <c:f>'(1) Total Tests'!#REF!</c:f>
              <c:numCache>
                <c:formatCode>General</c:formatCode>
                <c:ptCount val="1"/>
                <c:pt idx="0">
                  <c:v>1</c:v>
                </c:pt>
              </c:numCache>
            </c:numRef>
          </c:val>
          <c:smooth val="0"/>
          <c:extLst>
            <c:ext xmlns:c16="http://schemas.microsoft.com/office/drawing/2014/chart" uri="{C3380CC4-5D6E-409C-BE32-E72D297353CC}">
              <c16:uniqueId val="{00000006-7A46-4C47-B142-000C4D6BBA6E}"/>
            </c:ext>
          </c:extLst>
        </c:ser>
        <c:dLbls>
          <c:showLegendKey val="0"/>
          <c:showVal val="0"/>
          <c:showCatName val="0"/>
          <c:showSerName val="0"/>
          <c:showPercent val="0"/>
          <c:showBubbleSize val="0"/>
        </c:dLbls>
        <c:marker val="1"/>
        <c:smooth val="0"/>
        <c:axId val="105753600"/>
        <c:axId val="105759872"/>
      </c:lineChart>
      <c:catAx>
        <c:axId val="105753600"/>
        <c:scaling>
          <c:orientation val="minMax"/>
        </c:scaling>
        <c:delete val="0"/>
        <c:axPos val="b"/>
        <c:title>
          <c:tx>
            <c:rich>
              <a:bodyPr/>
              <a:lstStyle/>
              <a:p>
                <a:pPr>
                  <a:defRPr/>
                </a:pPr>
                <a:r>
                  <a:rPr lang="en-US"/>
                  <a:t>Model Year</a:t>
                </a:r>
              </a:p>
            </c:rich>
          </c:tx>
          <c:layout>
            <c:manualLayout>
              <c:xMode val="edge"/>
              <c:yMode val="edge"/>
              <c:x val="0.49162935002968322"/>
              <c:y val="0.8927560296097746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2700000" vert="horz"/>
          <a:lstStyle/>
          <a:p>
            <a:pPr>
              <a:defRPr/>
            </a:pPr>
            <a:endParaRPr lang="en-US"/>
          </a:p>
        </c:txPr>
        <c:crossAx val="105759872"/>
        <c:crosses val="autoZero"/>
        <c:auto val="1"/>
        <c:lblAlgn val="ctr"/>
        <c:lblOffset val="100"/>
        <c:tickLblSkip val="2"/>
        <c:tickMarkSkip val="1"/>
        <c:noMultiLvlLbl val="0"/>
      </c:catAx>
      <c:valAx>
        <c:axId val="105759872"/>
        <c:scaling>
          <c:logBase val="10"/>
          <c:orientation val="minMax"/>
        </c:scaling>
        <c:delete val="0"/>
        <c:axPos val="l"/>
        <c:majorGridlines>
          <c:spPr>
            <a:ln w="3175">
              <a:solidFill>
                <a:srgbClr val="000000"/>
              </a:solidFill>
              <a:prstDash val="solid"/>
            </a:ln>
          </c:spPr>
        </c:majorGridlines>
        <c:title>
          <c:tx>
            <c:rich>
              <a:bodyPr/>
              <a:lstStyle/>
              <a:p>
                <a:pPr>
                  <a:defRPr/>
                </a:pPr>
                <a:r>
                  <a:rPr lang="en-US"/>
                  <a:t>Number of Vehicles</a:t>
                </a:r>
              </a:p>
            </c:rich>
          </c:tx>
          <c:layout>
            <c:manualLayout>
              <c:xMode val="edge"/>
              <c:yMode val="edge"/>
              <c:x val="2.2830986809436876E-2"/>
              <c:y val="0.3188414214180674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105753600"/>
        <c:crosses val="autoZero"/>
        <c:crossBetween val="between"/>
      </c:valAx>
      <c:spPr>
        <a:noFill/>
        <a:ln w="12700">
          <a:solidFill>
            <a:srgbClr val="808080"/>
          </a:solidFill>
          <a:prstDash val="solid"/>
        </a:ln>
      </c:spPr>
    </c:plotArea>
    <c:legend>
      <c:legendPos val="r"/>
      <c:legendEntry>
        <c:idx val="5"/>
        <c:delete val="1"/>
      </c:legendEntry>
      <c:legendEntry>
        <c:idx val="6"/>
        <c:delete val="1"/>
      </c:legendEntry>
      <c:layout>
        <c:manualLayout>
          <c:xMode val="edge"/>
          <c:yMode val="edge"/>
          <c:x val="0.16476940382452193"/>
          <c:y val="0.24183421214540687"/>
          <c:w val="0.27965860597439746"/>
          <c:h val="0.1227687787454271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pitchFamily="34" charset="0"/>
          <a:ea typeface="Times New Roman"/>
          <a:cs typeface="Arial" pitchFamily="34" charset="0"/>
        </a:defRPr>
      </a:pPr>
      <a:endParaRPr lang="en-US"/>
    </a:p>
  </c:txPr>
  <c:printSettings>
    <c:headerFooter alignWithMargins="0"/>
    <c:pageMargins b="1" l="0.75000000000001243" r="0.75000000000001243" t="1" header="0.5" footer="0.5"/>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Arial"/>
                <a:ea typeface="Arial"/>
                <a:cs typeface="Arial"/>
              </a:defRPr>
            </a:pPr>
            <a:r>
              <a:rPr lang="en-US" sz="125" b="1" i="0" u="none" strike="noStrike" baseline="0">
                <a:solidFill>
                  <a:srgbClr val="000000"/>
                </a:solidFill>
                <a:latin typeface="Arial"/>
                <a:cs typeface="Arial"/>
              </a:rPr>
              <a:t>Number of Waivers</a:t>
            </a:r>
          </a:p>
          <a:p>
            <a:pPr>
              <a:defRPr sz="100" b="0" i="0" u="none" strike="noStrike" baseline="0">
                <a:solidFill>
                  <a:srgbClr val="000000"/>
                </a:solidFill>
                <a:latin typeface="Arial"/>
                <a:ea typeface="Arial"/>
                <a:cs typeface="Arial"/>
              </a:defRPr>
            </a:pPr>
            <a:r>
              <a:rPr lang="en-US" sz="125"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'(2)(v) Waivers'!$B$10:$D$10</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'(2)(v) Waivers'!$A$12:$A$25</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'(2)(v) Waivers'!$B$12:$B$25</c:f>
              <c:numCache>
                <c:formatCode>#,##0</c:formatCode>
                <c:ptCount val="14"/>
                <c:pt idx="0">
                  <c:v>3</c:v>
                </c:pt>
                <c:pt idx="1">
                  <c:v>0</c:v>
                </c:pt>
                <c:pt idx="2">
                  <c:v>0</c:v>
                </c:pt>
                <c:pt idx="3">
                  <c:v>1</c:v>
                </c:pt>
                <c:pt idx="4">
                  <c:v>0</c:v>
                </c:pt>
                <c:pt idx="5">
                  <c:v>1</c:v>
                </c:pt>
                <c:pt idx="6">
                  <c:v>0</c:v>
                </c:pt>
                <c:pt idx="7">
                  <c:v>0</c:v>
                </c:pt>
                <c:pt idx="8">
                  <c:v>0</c:v>
                </c:pt>
                <c:pt idx="9">
                  <c:v>2</c:v>
                </c:pt>
                <c:pt idx="10">
                  <c:v>0</c:v>
                </c:pt>
                <c:pt idx="11">
                  <c:v>0</c:v>
                </c:pt>
                <c:pt idx="12">
                  <c:v>0</c:v>
                </c:pt>
                <c:pt idx="13">
                  <c:v>0</c:v>
                </c:pt>
              </c:numCache>
            </c:numRef>
          </c:val>
          <c:smooth val="0"/>
          <c:extLst>
            <c:ext xmlns:c16="http://schemas.microsoft.com/office/drawing/2014/chart" uri="{C3380CC4-5D6E-409C-BE32-E72D297353CC}">
              <c16:uniqueId val="{00000000-5D10-4AFC-88E0-B2246D0B721D}"/>
            </c:ext>
          </c:extLst>
        </c:ser>
        <c:ser>
          <c:idx val="1"/>
          <c:order val="1"/>
          <c:tx>
            <c:strRef>
              <c:f>'(2)(v) Waivers'!$E$10:$G$10</c:f>
              <c:strCache>
                <c:ptCount val="1"/>
                <c:pt idx="0">
                  <c:v>MDGV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'(2)(v) Waivers'!$F$12:$F$25</c:f>
              <c:numCache>
                <c:formatCode>#,##0</c:formatCode>
                <c:ptCount val="14"/>
                <c:pt idx="1">
                  <c:v>887</c:v>
                </c:pt>
                <c:pt idx="2">
                  <c:v>677</c:v>
                </c:pt>
                <c:pt idx="3">
                  <c:v>660</c:v>
                </c:pt>
                <c:pt idx="4">
                  <c:v>1118</c:v>
                </c:pt>
                <c:pt idx="5">
                  <c:v>970</c:v>
                </c:pt>
                <c:pt idx="6">
                  <c:v>856</c:v>
                </c:pt>
                <c:pt idx="7">
                  <c:v>877</c:v>
                </c:pt>
                <c:pt idx="8">
                  <c:v>1008</c:v>
                </c:pt>
                <c:pt idx="9">
                  <c:v>739</c:v>
                </c:pt>
                <c:pt idx="10">
                  <c:v>481</c:v>
                </c:pt>
                <c:pt idx="11">
                  <c:v>346</c:v>
                </c:pt>
                <c:pt idx="12">
                  <c:v>370</c:v>
                </c:pt>
                <c:pt idx="13">
                  <c:v>169</c:v>
                </c:pt>
              </c:numCache>
            </c:numRef>
          </c:val>
          <c:smooth val="0"/>
          <c:extLst>
            <c:ext xmlns:c16="http://schemas.microsoft.com/office/drawing/2014/chart" uri="{C3380CC4-5D6E-409C-BE32-E72D297353CC}">
              <c16:uniqueId val="{00000001-5D10-4AFC-88E0-B2246D0B721D}"/>
            </c:ext>
          </c:extLst>
        </c:ser>
        <c:dLbls>
          <c:showLegendKey val="0"/>
          <c:showVal val="0"/>
          <c:showCatName val="0"/>
          <c:showSerName val="0"/>
          <c:showPercent val="0"/>
          <c:showBubbleSize val="0"/>
        </c:dLbls>
        <c:marker val="1"/>
        <c:smooth val="0"/>
        <c:axId val="109352448"/>
        <c:axId val="109363200"/>
      </c:lineChart>
      <c:catAx>
        <c:axId val="109352448"/>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en-US"/>
                  <a:t>Model 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09363200"/>
        <c:crosses val="autoZero"/>
        <c:auto val="1"/>
        <c:lblAlgn val="ctr"/>
        <c:lblOffset val="100"/>
        <c:tickLblSkip val="8"/>
        <c:tickMarkSkip val="1"/>
        <c:noMultiLvlLbl val="0"/>
      </c:catAx>
      <c:valAx>
        <c:axId val="109363200"/>
        <c:scaling>
          <c:orientation val="minMax"/>
          <c:max val="5"/>
        </c:scaling>
        <c:delete val="0"/>
        <c:axPos val="l"/>
        <c:majorGridlines>
          <c:spPr>
            <a:ln w="3175">
              <a:solidFill>
                <a:srgbClr val="000000"/>
              </a:solidFill>
              <a:prstDash val="solid"/>
            </a:ln>
          </c:spPr>
        </c:majorGridlines>
        <c:title>
          <c:tx>
            <c:rich>
              <a:bodyPr/>
              <a:lstStyle/>
              <a:p>
                <a:pPr>
                  <a:defRPr sz="100" b="1" i="0" u="none" strike="noStrike" baseline="0">
                    <a:solidFill>
                      <a:srgbClr val="000000"/>
                    </a:solidFill>
                    <a:latin typeface="Arial"/>
                    <a:ea typeface="Arial"/>
                    <a:cs typeface="Arial"/>
                  </a:defRPr>
                </a:pPr>
                <a:r>
                  <a:rPr lang="en-US"/>
                  <a:t># of Waivers</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09352448"/>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Arial"/>
                <a:ea typeface="Arial"/>
                <a:cs typeface="Arial"/>
              </a:defRPr>
            </a:pPr>
            <a:r>
              <a:rPr lang="en-US" sz="200" b="1" i="0" u="none" strike="noStrike" baseline="0">
                <a:solidFill>
                  <a:srgbClr val="000000"/>
                </a:solidFill>
                <a:latin typeface="Arial"/>
                <a:cs typeface="Arial"/>
              </a:rPr>
              <a:t>Waivers Authorized</a:t>
            </a:r>
          </a:p>
          <a:p>
            <a:pPr>
              <a:defRPr sz="175" b="0" i="0" u="none" strike="noStrike" baseline="0">
                <a:solidFill>
                  <a:srgbClr val="000000"/>
                </a:solidFill>
                <a:latin typeface="Arial"/>
                <a:ea typeface="Arial"/>
                <a:cs typeface="Arial"/>
              </a:defRPr>
            </a:pPr>
            <a:r>
              <a:rPr lang="en-US" sz="200"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'(2)(v) Waivers'!$B$10:$D$10</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'(2)(v) Waivers'!$A$12:$A$25</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'(2)(v) Waivers'!$D$12:$D$25</c:f>
              <c:numCache>
                <c:formatCode>0.0%</c:formatCode>
                <c:ptCount val="14"/>
                <c:pt idx="0">
                  <c:v>1.9826845548873175E-4</c:v>
                </c:pt>
                <c:pt idx="1">
                  <c:v>0</c:v>
                </c:pt>
                <c:pt idx="2">
                  <c:v>0</c:v>
                </c:pt>
                <c:pt idx="3">
                  <c:v>8.5397096498719045E-5</c:v>
                </c:pt>
                <c:pt idx="4">
                  <c:v>0</c:v>
                </c:pt>
                <c:pt idx="5">
                  <c:v>8.8605351763246498E-5</c:v>
                </c:pt>
                <c:pt idx="6">
                  <c:v>0</c:v>
                </c:pt>
                <c:pt idx="7">
                  <c:v>0</c:v>
                </c:pt>
                <c:pt idx="8">
                  <c:v>0</c:v>
                </c:pt>
                <c:pt idx="9">
                  <c:v>3.0353619669145547E-4</c:v>
                </c:pt>
                <c:pt idx="10">
                  <c:v>0</c:v>
                </c:pt>
                <c:pt idx="11">
                  <c:v>0</c:v>
                </c:pt>
                <c:pt idx="12">
                  <c:v>0</c:v>
                </c:pt>
                <c:pt idx="13">
                  <c:v>0</c:v>
                </c:pt>
              </c:numCache>
            </c:numRef>
          </c:val>
          <c:smooth val="0"/>
          <c:extLst>
            <c:ext xmlns:c16="http://schemas.microsoft.com/office/drawing/2014/chart" uri="{C3380CC4-5D6E-409C-BE32-E72D297353CC}">
              <c16:uniqueId val="{00000000-4383-49D3-86BF-173757012CCC}"/>
            </c:ext>
          </c:extLst>
        </c:ser>
        <c:ser>
          <c:idx val="1"/>
          <c:order val="1"/>
          <c:tx>
            <c:strRef>
              <c:f>'(2)(v) Waivers'!$E$10:$G$10</c:f>
              <c:strCache>
                <c:ptCount val="1"/>
                <c:pt idx="0">
                  <c:v>MDGV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'(2)(v) Waivers'!$G$12:$G$25</c:f>
              <c:numCache>
                <c:formatCode>0.0%</c:formatCode>
                <c:ptCount val="14"/>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1-4383-49D3-86BF-173757012CCC}"/>
            </c:ext>
          </c:extLst>
        </c:ser>
        <c:dLbls>
          <c:showLegendKey val="0"/>
          <c:showVal val="0"/>
          <c:showCatName val="0"/>
          <c:showSerName val="0"/>
          <c:showPercent val="0"/>
          <c:showBubbleSize val="0"/>
        </c:dLbls>
        <c:marker val="1"/>
        <c:smooth val="0"/>
        <c:axId val="111606016"/>
        <c:axId val="112018176"/>
      </c:lineChart>
      <c:catAx>
        <c:axId val="111606016"/>
        <c:scaling>
          <c:orientation val="minMax"/>
        </c:scaling>
        <c:delete val="0"/>
        <c:axPos val="b"/>
        <c:title>
          <c:tx>
            <c:rich>
              <a:bodyPr/>
              <a:lstStyle/>
              <a:p>
                <a:pPr>
                  <a:defRPr sz="175" b="1" i="0" u="none" strike="noStrike" baseline="0">
                    <a:solidFill>
                      <a:srgbClr val="000000"/>
                    </a:solidFill>
                    <a:latin typeface="Arial"/>
                    <a:ea typeface="Arial"/>
                    <a:cs typeface="Arial"/>
                  </a:defRPr>
                </a:pPr>
                <a:r>
                  <a:rPr lang="en-US"/>
                  <a:t>Model 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12018176"/>
        <c:crosses val="autoZero"/>
        <c:auto val="1"/>
        <c:lblAlgn val="ctr"/>
        <c:lblOffset val="100"/>
        <c:tickLblSkip val="2"/>
        <c:tickMarkSkip val="1"/>
        <c:noMultiLvlLbl val="0"/>
      </c:catAx>
      <c:valAx>
        <c:axId val="112018176"/>
        <c:scaling>
          <c:orientation val="minMax"/>
          <c:max val="2.0000000000000052E-3"/>
          <c:min val="0"/>
        </c:scaling>
        <c:delete val="0"/>
        <c:axPos val="l"/>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en-US"/>
                  <a:t>Waiver Rate (% of Initial Failures)</a:t>
                </a:r>
              </a:p>
            </c:rich>
          </c:tx>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11606016"/>
        <c:crosses val="autoZero"/>
        <c:crossBetween val="midCat"/>
        <c:majorUnit val="2.0000000000000052E-3"/>
        <c:minorUnit val="2.0000000000000052E-3"/>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Arial"/>
                <a:ea typeface="Arial"/>
                <a:cs typeface="Arial"/>
              </a:defRPr>
            </a:pPr>
            <a:r>
              <a:rPr lang="en-US" sz="200" b="1" i="0" u="none" strike="noStrike" baseline="0">
                <a:solidFill>
                  <a:srgbClr val="000000"/>
                </a:solidFill>
                <a:latin typeface="Arial"/>
                <a:cs typeface="Arial"/>
              </a:rPr>
              <a:t>Number of Waivers</a:t>
            </a:r>
          </a:p>
          <a:p>
            <a:pPr>
              <a:defRPr sz="175" b="0" i="0" u="none" strike="noStrike" baseline="0">
                <a:solidFill>
                  <a:srgbClr val="000000"/>
                </a:solidFill>
                <a:latin typeface="Arial"/>
                <a:ea typeface="Arial"/>
                <a:cs typeface="Arial"/>
              </a:defRPr>
            </a:pPr>
            <a:r>
              <a:rPr lang="en-US" sz="200"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'(2)(v) Waivers'!$B$10:$D$10</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'(2)(v) Waivers'!$A$12:$A$25</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'(2)(v) Waivers'!$B$12:$B$25</c:f>
              <c:numCache>
                <c:formatCode>#,##0</c:formatCode>
                <c:ptCount val="14"/>
                <c:pt idx="0">
                  <c:v>3</c:v>
                </c:pt>
                <c:pt idx="1">
                  <c:v>0</c:v>
                </c:pt>
                <c:pt idx="2">
                  <c:v>0</c:v>
                </c:pt>
                <c:pt idx="3">
                  <c:v>1</c:v>
                </c:pt>
                <c:pt idx="4">
                  <c:v>0</c:v>
                </c:pt>
                <c:pt idx="5">
                  <c:v>1</c:v>
                </c:pt>
                <c:pt idx="6">
                  <c:v>0</c:v>
                </c:pt>
                <c:pt idx="7">
                  <c:v>0</c:v>
                </c:pt>
                <c:pt idx="8">
                  <c:v>0</c:v>
                </c:pt>
                <c:pt idx="9">
                  <c:v>2</c:v>
                </c:pt>
                <c:pt idx="10">
                  <c:v>0</c:v>
                </c:pt>
                <c:pt idx="11">
                  <c:v>0</c:v>
                </c:pt>
                <c:pt idx="12">
                  <c:v>0</c:v>
                </c:pt>
                <c:pt idx="13">
                  <c:v>0</c:v>
                </c:pt>
              </c:numCache>
            </c:numRef>
          </c:val>
          <c:smooth val="0"/>
          <c:extLst>
            <c:ext xmlns:c16="http://schemas.microsoft.com/office/drawing/2014/chart" uri="{C3380CC4-5D6E-409C-BE32-E72D297353CC}">
              <c16:uniqueId val="{00000000-A697-4863-B2F3-9A78C953D140}"/>
            </c:ext>
          </c:extLst>
        </c:ser>
        <c:ser>
          <c:idx val="1"/>
          <c:order val="1"/>
          <c:tx>
            <c:strRef>
              <c:f>'(2)(v) Waivers'!$E$10:$G$10</c:f>
              <c:strCache>
                <c:ptCount val="1"/>
                <c:pt idx="0">
                  <c:v>MDGV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'(2)(v) Waivers'!$F$12:$F$25</c:f>
              <c:numCache>
                <c:formatCode>#,##0</c:formatCode>
                <c:ptCount val="14"/>
                <c:pt idx="1">
                  <c:v>887</c:v>
                </c:pt>
                <c:pt idx="2">
                  <c:v>677</c:v>
                </c:pt>
                <c:pt idx="3">
                  <c:v>660</c:v>
                </c:pt>
                <c:pt idx="4">
                  <c:v>1118</c:v>
                </c:pt>
                <c:pt idx="5">
                  <c:v>970</c:v>
                </c:pt>
                <c:pt idx="6">
                  <c:v>856</c:v>
                </c:pt>
                <c:pt idx="7">
                  <c:v>877</c:v>
                </c:pt>
                <c:pt idx="8">
                  <c:v>1008</c:v>
                </c:pt>
                <c:pt idx="9">
                  <c:v>739</c:v>
                </c:pt>
                <c:pt idx="10">
                  <c:v>481</c:v>
                </c:pt>
                <c:pt idx="11">
                  <c:v>346</c:v>
                </c:pt>
                <c:pt idx="12">
                  <c:v>370</c:v>
                </c:pt>
                <c:pt idx="13">
                  <c:v>169</c:v>
                </c:pt>
              </c:numCache>
            </c:numRef>
          </c:val>
          <c:smooth val="0"/>
          <c:extLst>
            <c:ext xmlns:c16="http://schemas.microsoft.com/office/drawing/2014/chart" uri="{C3380CC4-5D6E-409C-BE32-E72D297353CC}">
              <c16:uniqueId val="{00000001-A697-4863-B2F3-9A78C953D140}"/>
            </c:ext>
          </c:extLst>
        </c:ser>
        <c:dLbls>
          <c:showLegendKey val="0"/>
          <c:showVal val="0"/>
          <c:showCatName val="0"/>
          <c:showSerName val="0"/>
          <c:showPercent val="0"/>
          <c:showBubbleSize val="0"/>
        </c:dLbls>
        <c:marker val="1"/>
        <c:smooth val="0"/>
        <c:axId val="112056576"/>
        <c:axId val="112059136"/>
      </c:lineChart>
      <c:catAx>
        <c:axId val="112056576"/>
        <c:scaling>
          <c:orientation val="minMax"/>
        </c:scaling>
        <c:delete val="0"/>
        <c:axPos val="b"/>
        <c:title>
          <c:tx>
            <c:rich>
              <a:bodyPr/>
              <a:lstStyle/>
              <a:p>
                <a:pPr>
                  <a:defRPr sz="175" b="1" i="0" u="none" strike="noStrike" baseline="0">
                    <a:solidFill>
                      <a:srgbClr val="000000"/>
                    </a:solidFill>
                    <a:latin typeface="Arial"/>
                    <a:ea typeface="Arial"/>
                    <a:cs typeface="Arial"/>
                  </a:defRPr>
                </a:pPr>
                <a:r>
                  <a:rPr lang="en-US"/>
                  <a:t>Model 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12059136"/>
        <c:crosses val="autoZero"/>
        <c:auto val="1"/>
        <c:lblAlgn val="ctr"/>
        <c:lblOffset val="100"/>
        <c:tickLblSkip val="1"/>
        <c:tickMarkSkip val="1"/>
        <c:noMultiLvlLbl val="0"/>
      </c:catAx>
      <c:valAx>
        <c:axId val="112059136"/>
        <c:scaling>
          <c:orientation val="minMax"/>
          <c:max val="5"/>
        </c:scaling>
        <c:delete val="0"/>
        <c:axPos val="l"/>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en-US"/>
                  <a:t># of Waivers</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12056576"/>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No Known Outcome </a:t>
            </a:r>
            <a:endParaRPr lang="en-US" sz="1575" b="0" i="0" u="none" strike="noStrike" baseline="0">
              <a:solidFill>
                <a:srgbClr val="000000"/>
              </a:solidFill>
              <a:latin typeface="Arial"/>
              <a:cs typeface="Arial"/>
            </a:endParaRP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34302330901298067"/>
          <c:y val="2.8462952198089336E-2"/>
        </c:manualLayout>
      </c:layout>
      <c:overlay val="0"/>
      <c:spPr>
        <a:noFill/>
        <a:ln w="25400">
          <a:noFill/>
        </a:ln>
      </c:spPr>
    </c:title>
    <c:autoTitleDeleted val="0"/>
    <c:plotArea>
      <c:layout>
        <c:manualLayout>
          <c:layoutTarget val="inner"/>
          <c:xMode val="edge"/>
          <c:yMode val="edge"/>
          <c:x val="0.14534883720930244"/>
          <c:y val="0.21252371916508539"/>
          <c:w val="0.78023255813953452"/>
          <c:h val="0.59203036053129543"/>
        </c:manualLayout>
      </c:layout>
      <c:scatterChart>
        <c:scatterStyle val="lineMarker"/>
        <c:varyColors val="0"/>
        <c:ser>
          <c:idx val="0"/>
          <c:order val="0"/>
          <c:tx>
            <c:strRef>
              <c:f>'(2)(vi) No Known Outcome'!$B$12:$D$12</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xVal>
            <c:numRef>
              <c:f>'(2)(vi) No Known Outcome'!$A$14:$A$29</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xVal>
          <c:yVal>
            <c:numRef>
              <c:f>'(2)(vi) No Known Outcome'!$D$14:$D$29</c:f>
              <c:numCache>
                <c:formatCode>0.0%</c:formatCode>
                <c:ptCount val="16"/>
                <c:pt idx="0">
                  <c:v>0</c:v>
                </c:pt>
                <c:pt idx="1">
                  <c:v>0.27075431942688583</c:v>
                </c:pt>
                <c:pt idx="2">
                  <c:v>0.22945399584356699</c:v>
                </c:pt>
                <c:pt idx="3">
                  <c:v>0.20367207514944491</c:v>
                </c:pt>
                <c:pt idx="4">
                  <c:v>0.19215213837019191</c:v>
                </c:pt>
                <c:pt idx="5">
                  <c:v>0.18970405812511076</c:v>
                </c:pt>
                <c:pt idx="6">
                  <c:v>0.15945017182130583</c:v>
                </c:pt>
                <c:pt idx="7">
                  <c:v>0.14064728469555676</c:v>
                </c:pt>
                <c:pt idx="8">
                  <c:v>0.13715590816203871</c:v>
                </c:pt>
                <c:pt idx="9">
                  <c:v>0.12065563818485354</c:v>
                </c:pt>
                <c:pt idx="10">
                  <c:v>9.3739757456571621E-2</c:v>
                </c:pt>
                <c:pt idx="11">
                  <c:v>6.3853503184713375E-2</c:v>
                </c:pt>
                <c:pt idx="12">
                  <c:v>6.8427095292766929E-2</c:v>
                </c:pt>
                <c:pt idx="13">
                  <c:v>0.18472306755934267</c:v>
                </c:pt>
                <c:pt idx="14">
                  <c:v>9.375E-2</c:v>
                </c:pt>
                <c:pt idx="15">
                  <c:v>0.20689655172413793</c:v>
                </c:pt>
              </c:numCache>
            </c:numRef>
          </c:yVal>
          <c:smooth val="0"/>
          <c:extLst>
            <c:ext xmlns:c16="http://schemas.microsoft.com/office/drawing/2014/chart" uri="{C3380CC4-5D6E-409C-BE32-E72D297353CC}">
              <c16:uniqueId val="{00000000-9A0D-4D81-80DB-2D6B4D12F705}"/>
            </c:ext>
          </c:extLst>
        </c:ser>
        <c:ser>
          <c:idx val="1"/>
          <c:order val="1"/>
          <c:tx>
            <c:strRef>
              <c:f>'[2](2)(vi) No Outcome'!#REF!</c:f>
              <c:strCache>
                <c:ptCount val="1"/>
                <c:pt idx="0">
                  <c:v>#REF!</c:v>
                </c:pt>
              </c:strCache>
            </c:strRef>
          </c:tx>
          <c:spPr>
            <a:ln w="12700">
              <a:solidFill>
                <a:srgbClr val="969696"/>
              </a:solidFill>
              <a:prstDash val="solid"/>
            </a:ln>
          </c:spPr>
          <c:marker>
            <c:symbol val="square"/>
            <c:size val="8"/>
            <c:spPr>
              <a:noFill/>
              <a:ln>
                <a:solidFill>
                  <a:srgbClr val="969696"/>
                </a:solidFill>
                <a:prstDash val="solid"/>
              </a:ln>
            </c:spPr>
          </c:marker>
          <c:xVal>
            <c:numRef>
              <c:f>'(2)(vi) No Known Outcome'!$A$14:$A$29</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xVal>
          <c:yVal>
            <c:numRef>
              <c:f>'[2](2)(vi) No Outcome'!#REF!</c:f>
              <c:numCache>
                <c:formatCode>General</c:formatCode>
                <c:ptCount val="1"/>
                <c:pt idx="0">
                  <c:v>1</c:v>
                </c:pt>
              </c:numCache>
            </c:numRef>
          </c:yVal>
          <c:smooth val="0"/>
          <c:extLst>
            <c:ext xmlns:c16="http://schemas.microsoft.com/office/drawing/2014/chart" uri="{C3380CC4-5D6E-409C-BE32-E72D297353CC}">
              <c16:uniqueId val="{00000001-9A0D-4D81-80DB-2D6B4D12F705}"/>
            </c:ext>
          </c:extLst>
        </c:ser>
        <c:dLbls>
          <c:showLegendKey val="0"/>
          <c:showVal val="0"/>
          <c:showCatName val="0"/>
          <c:showSerName val="0"/>
          <c:showPercent val="0"/>
          <c:showBubbleSize val="0"/>
        </c:dLbls>
        <c:axId val="113331200"/>
        <c:axId val="113333760"/>
      </c:scatterChart>
      <c:valAx>
        <c:axId val="113331200"/>
        <c:scaling>
          <c:orientation val="minMax"/>
          <c:max val="2017"/>
          <c:min val="2002"/>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7441859905126837"/>
              <c:y val="0.878557898383512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3333760"/>
        <c:crosses val="autoZero"/>
        <c:crossBetween val="midCat"/>
        <c:majorUnit val="1"/>
      </c:valAx>
      <c:valAx>
        <c:axId val="113333760"/>
        <c:scaling>
          <c:orientation val="minMax"/>
          <c:max val="0.1"/>
          <c:min val="0"/>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Percent (%) of Vehicles with No Known Outcome</a:t>
                </a:r>
              </a:p>
            </c:rich>
          </c:tx>
          <c:layout>
            <c:manualLayout>
              <c:xMode val="edge"/>
              <c:yMode val="edge"/>
              <c:x val="2.441859905126538E-2"/>
              <c:y val="0.2232662192393735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3331200"/>
        <c:crosses val="autoZero"/>
        <c:crossBetween val="midCat"/>
        <c:majorUnit val="2.0000000000000011E-2"/>
      </c:valAx>
      <c:spPr>
        <a:noFill/>
        <a:ln w="12700">
          <a:solidFill>
            <a:srgbClr val="808080"/>
          </a:solidFill>
          <a:prstDash val="solid"/>
        </a:ln>
      </c:spPr>
    </c:plotArea>
    <c:legend>
      <c:legendPos val="r"/>
      <c:layout>
        <c:manualLayout>
          <c:xMode val="edge"/>
          <c:yMode val="edge"/>
          <c:x val="0.78023248814081658"/>
          <c:y val="0.27558021690241946"/>
          <c:w val="0.12441859905126568"/>
          <c:h val="9.297914941840335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No Known Outcome</a:t>
            </a:r>
            <a:r>
              <a:rPr lang="en-US" sz="1575" b="0" i="0" u="none" strike="noStrike" baseline="0">
                <a:solidFill>
                  <a:srgbClr val="000000"/>
                </a:solidFill>
                <a:latin typeface="Arial"/>
                <a:cs typeface="Arial"/>
              </a:rPr>
              <a:t> </a:t>
            </a: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34302330901298067"/>
          <c:y val="2.9466057002614992E-2"/>
        </c:manualLayout>
      </c:layout>
      <c:overlay val="0"/>
      <c:spPr>
        <a:noFill/>
        <a:ln w="25400">
          <a:noFill/>
        </a:ln>
      </c:spPr>
    </c:title>
    <c:autoTitleDeleted val="0"/>
    <c:plotArea>
      <c:layout>
        <c:manualLayout>
          <c:layoutTarget val="inner"/>
          <c:xMode val="edge"/>
          <c:yMode val="edge"/>
          <c:x val="0.14302325581395348"/>
          <c:y val="0.17863752200866487"/>
          <c:w val="0.77906976744186063"/>
          <c:h val="0.67955923320824196"/>
        </c:manualLayout>
      </c:layout>
      <c:scatterChart>
        <c:scatterStyle val="lineMarker"/>
        <c:varyColors val="0"/>
        <c:ser>
          <c:idx val="0"/>
          <c:order val="0"/>
          <c:tx>
            <c:strRef>
              <c:f>'(2)(vi) No Known Outcome'!$B$12:$D$12</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xVal>
            <c:numRef>
              <c:f>'(2)(vi) No Known Outcome'!$A$14:$A$29</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xVal>
          <c:yVal>
            <c:numRef>
              <c:f>'(2)(vi) No Known Outcome'!$B$14:$B$29</c:f>
              <c:numCache>
                <c:formatCode>#,##0</c:formatCode>
                <c:ptCount val="16"/>
                <c:pt idx="0">
                  <c:v>0</c:v>
                </c:pt>
                <c:pt idx="1">
                  <c:v>3855</c:v>
                </c:pt>
                <c:pt idx="2">
                  <c:v>2429</c:v>
                </c:pt>
                <c:pt idx="3">
                  <c:v>2385</c:v>
                </c:pt>
                <c:pt idx="4">
                  <c:v>2233</c:v>
                </c:pt>
                <c:pt idx="5">
                  <c:v>2141</c:v>
                </c:pt>
                <c:pt idx="6">
                  <c:v>1624</c:v>
                </c:pt>
                <c:pt idx="7">
                  <c:v>1282</c:v>
                </c:pt>
                <c:pt idx="8">
                  <c:v>1141</c:v>
                </c:pt>
                <c:pt idx="9">
                  <c:v>795</c:v>
                </c:pt>
                <c:pt idx="10">
                  <c:v>572</c:v>
                </c:pt>
                <c:pt idx="11">
                  <c:v>401</c:v>
                </c:pt>
                <c:pt idx="12">
                  <c:v>298</c:v>
                </c:pt>
                <c:pt idx="13">
                  <c:v>607</c:v>
                </c:pt>
                <c:pt idx="14">
                  <c:v>78</c:v>
                </c:pt>
                <c:pt idx="15">
                  <c:v>6</c:v>
                </c:pt>
              </c:numCache>
            </c:numRef>
          </c:yVal>
          <c:smooth val="0"/>
          <c:extLst>
            <c:ext xmlns:c16="http://schemas.microsoft.com/office/drawing/2014/chart" uri="{C3380CC4-5D6E-409C-BE32-E72D297353CC}">
              <c16:uniqueId val="{00000000-C6B2-4AA3-A607-EBE2B245A5BE}"/>
            </c:ext>
          </c:extLst>
        </c:ser>
        <c:ser>
          <c:idx val="1"/>
          <c:order val="1"/>
          <c:tx>
            <c:strRef>
              <c:f>'[2](2)(vi) No Outcome'!#REF!</c:f>
              <c:strCache>
                <c:ptCount val="1"/>
                <c:pt idx="0">
                  <c:v>#REF!</c:v>
                </c:pt>
              </c:strCache>
            </c:strRef>
          </c:tx>
          <c:spPr>
            <a:ln w="12700">
              <a:solidFill>
                <a:srgbClr val="969696"/>
              </a:solidFill>
              <a:prstDash val="solid"/>
            </a:ln>
          </c:spPr>
          <c:marker>
            <c:symbol val="square"/>
            <c:size val="8"/>
            <c:spPr>
              <a:noFill/>
              <a:ln>
                <a:solidFill>
                  <a:srgbClr val="969696"/>
                </a:solidFill>
                <a:prstDash val="solid"/>
              </a:ln>
            </c:spPr>
          </c:marker>
          <c:xVal>
            <c:numRef>
              <c:f>'(2)(vi) No Known Outcome'!$A$14:$A$29</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xVal>
          <c:yVal>
            <c:numRef>
              <c:f>'[2](2)(vi) No Outcome'!#REF!</c:f>
              <c:numCache>
                <c:formatCode>General</c:formatCode>
                <c:ptCount val="1"/>
                <c:pt idx="0">
                  <c:v>1</c:v>
                </c:pt>
              </c:numCache>
            </c:numRef>
          </c:yVal>
          <c:smooth val="0"/>
          <c:extLst>
            <c:ext xmlns:c16="http://schemas.microsoft.com/office/drawing/2014/chart" uri="{C3380CC4-5D6E-409C-BE32-E72D297353CC}">
              <c16:uniqueId val="{00000001-C6B2-4AA3-A607-EBE2B245A5BE}"/>
            </c:ext>
          </c:extLst>
        </c:ser>
        <c:dLbls>
          <c:showLegendKey val="0"/>
          <c:showVal val="0"/>
          <c:showCatName val="0"/>
          <c:showSerName val="0"/>
          <c:showPercent val="0"/>
          <c:showBubbleSize val="0"/>
        </c:dLbls>
        <c:axId val="113384448"/>
        <c:axId val="113387008"/>
      </c:scatterChart>
      <c:valAx>
        <c:axId val="113384448"/>
        <c:scaling>
          <c:orientation val="minMax"/>
          <c:max val="2017"/>
          <c:min val="2002"/>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7558140094873458"/>
              <c:y val="0.9152870826211658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13387008"/>
        <c:crosses val="autoZero"/>
        <c:crossBetween val="midCat"/>
        <c:majorUnit val="1"/>
      </c:valAx>
      <c:valAx>
        <c:axId val="113387008"/>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 of Vehicles with No Known Outcome</a:t>
                </a:r>
              </a:p>
            </c:rich>
          </c:tx>
          <c:layout>
            <c:manualLayout>
              <c:xMode val="edge"/>
              <c:yMode val="edge"/>
              <c:x val="6.976811384815481E-3"/>
              <c:y val="0.2725603455412229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13384448"/>
        <c:crosses val="autoZero"/>
        <c:crossBetween val="midCat"/>
      </c:valAx>
      <c:spPr>
        <a:noFill/>
        <a:ln w="12700">
          <a:solidFill>
            <a:srgbClr val="808080"/>
          </a:solidFill>
          <a:prstDash val="solid"/>
        </a:ln>
      </c:spPr>
    </c:plotArea>
    <c:legend>
      <c:legendPos val="r"/>
      <c:layout>
        <c:manualLayout>
          <c:xMode val="edge"/>
          <c:yMode val="edge"/>
          <c:x val="0.78924787497893045"/>
          <c:y val="0.19464430582540912"/>
          <c:w val="0.1034882852946134"/>
          <c:h val="8.1031559366767716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No Known Outcome </a:t>
            </a:r>
            <a:endParaRPr lang="en-US" sz="1575" b="0" i="0" u="none" strike="noStrike" baseline="0">
              <a:solidFill>
                <a:srgbClr val="000000"/>
              </a:solidFill>
              <a:latin typeface="Arial"/>
              <a:cs typeface="Arial"/>
            </a:endParaRP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34302330901298067"/>
          <c:y val="2.8462952198089336E-2"/>
        </c:manualLayout>
      </c:layout>
      <c:overlay val="0"/>
      <c:spPr>
        <a:noFill/>
        <a:ln w="25400">
          <a:noFill/>
        </a:ln>
      </c:spPr>
    </c:title>
    <c:autoTitleDeleted val="0"/>
    <c:plotArea>
      <c:layout>
        <c:manualLayout>
          <c:layoutTarget val="inner"/>
          <c:xMode val="edge"/>
          <c:yMode val="edge"/>
          <c:x val="0.14534883720930244"/>
          <c:y val="0.21252371916508539"/>
          <c:w val="0.78023255813953452"/>
          <c:h val="0.59203036053129543"/>
        </c:manualLayout>
      </c:layout>
      <c:scatterChart>
        <c:scatterStyle val="lineMarker"/>
        <c:varyColors val="0"/>
        <c:ser>
          <c:idx val="0"/>
          <c:order val="0"/>
          <c:tx>
            <c:strRef>
              <c:f>'(2)(vi) No Known Outcome'!$B$12:$D$12</c:f>
              <c:strCache>
                <c:ptCount val="1"/>
                <c:pt idx="0">
                  <c:v>LDGV</c:v>
                </c:pt>
              </c:strCache>
            </c:strRef>
          </c:tx>
          <c:xVal>
            <c:numRef>
              <c:f>'(2)(vi) No Known Outcome'!$A$14:$A$29</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xVal>
          <c:yVal>
            <c:numRef>
              <c:f>'(2)(vi) No Known Outcome'!$D$14:$D$29</c:f>
              <c:numCache>
                <c:formatCode>0.0%</c:formatCode>
                <c:ptCount val="16"/>
                <c:pt idx="0">
                  <c:v>0</c:v>
                </c:pt>
                <c:pt idx="1">
                  <c:v>0.27075431942688583</c:v>
                </c:pt>
                <c:pt idx="2">
                  <c:v>0.22945399584356699</c:v>
                </c:pt>
                <c:pt idx="3">
                  <c:v>0.20367207514944491</c:v>
                </c:pt>
                <c:pt idx="4">
                  <c:v>0.19215213837019191</c:v>
                </c:pt>
                <c:pt idx="5">
                  <c:v>0.18970405812511076</c:v>
                </c:pt>
                <c:pt idx="6">
                  <c:v>0.15945017182130583</c:v>
                </c:pt>
                <c:pt idx="7">
                  <c:v>0.14064728469555676</c:v>
                </c:pt>
                <c:pt idx="8">
                  <c:v>0.13715590816203871</c:v>
                </c:pt>
                <c:pt idx="9">
                  <c:v>0.12065563818485354</c:v>
                </c:pt>
                <c:pt idx="10">
                  <c:v>9.3739757456571621E-2</c:v>
                </c:pt>
                <c:pt idx="11">
                  <c:v>6.3853503184713375E-2</c:v>
                </c:pt>
                <c:pt idx="12">
                  <c:v>6.8427095292766929E-2</c:v>
                </c:pt>
                <c:pt idx="13">
                  <c:v>0.18472306755934267</c:v>
                </c:pt>
                <c:pt idx="14">
                  <c:v>9.375E-2</c:v>
                </c:pt>
                <c:pt idx="15">
                  <c:v>0.20689655172413793</c:v>
                </c:pt>
              </c:numCache>
            </c:numRef>
          </c:yVal>
          <c:smooth val="0"/>
          <c:extLst>
            <c:ext xmlns:c16="http://schemas.microsoft.com/office/drawing/2014/chart" uri="{C3380CC4-5D6E-409C-BE32-E72D297353CC}">
              <c16:uniqueId val="{00000000-B571-42CD-9789-1D77BCF15655}"/>
            </c:ext>
          </c:extLst>
        </c:ser>
        <c:ser>
          <c:idx val="1"/>
          <c:order val="1"/>
          <c:tx>
            <c:strRef>
              <c:f>'(2)(vi) No Known Outcome'!$E$12:$G$12</c:f>
              <c:strCache>
                <c:ptCount val="1"/>
                <c:pt idx="0">
                  <c:v>MDGV</c:v>
                </c:pt>
              </c:strCache>
            </c:strRef>
          </c:tx>
          <c:xVal>
            <c:numRef>
              <c:f>'(2)(vi) No Known Outcome'!$A$14:$A$29</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xVal>
          <c:yVal>
            <c:numRef>
              <c:f>'(2)(vi) No Known Outcome'!$G$14:$G$29</c:f>
              <c:numCache>
                <c:formatCode>0.0%</c:formatCode>
                <c:ptCount val="16"/>
                <c:pt idx="1">
                  <c:v>0.28974069898534388</c:v>
                </c:pt>
                <c:pt idx="2">
                  <c:v>0.25997045790251105</c:v>
                </c:pt>
                <c:pt idx="3">
                  <c:v>0.24090909090909091</c:v>
                </c:pt>
                <c:pt idx="4">
                  <c:v>0.21019677996422181</c:v>
                </c:pt>
                <c:pt idx="5">
                  <c:v>0.2309278350515464</c:v>
                </c:pt>
                <c:pt idx="6">
                  <c:v>0.20794392523364486</c:v>
                </c:pt>
                <c:pt idx="7">
                  <c:v>0.17445838084378562</c:v>
                </c:pt>
                <c:pt idx="8">
                  <c:v>0.19543650793650794</c:v>
                </c:pt>
                <c:pt idx="9">
                  <c:v>0.16914749661705006</c:v>
                </c:pt>
                <c:pt idx="10">
                  <c:v>0.20997920997920999</c:v>
                </c:pt>
                <c:pt idx="11">
                  <c:v>0.15317919075144509</c:v>
                </c:pt>
                <c:pt idx="12">
                  <c:v>0.13783783783783785</c:v>
                </c:pt>
                <c:pt idx="13">
                  <c:v>0.1242603550295858</c:v>
                </c:pt>
                <c:pt idx="14">
                  <c:v>0.46902654867256638</c:v>
                </c:pt>
                <c:pt idx="15">
                  <c:v>0.5714285714285714</c:v>
                </c:pt>
              </c:numCache>
            </c:numRef>
          </c:yVal>
          <c:smooth val="0"/>
          <c:extLst>
            <c:ext xmlns:c16="http://schemas.microsoft.com/office/drawing/2014/chart" uri="{C3380CC4-5D6E-409C-BE32-E72D297353CC}">
              <c16:uniqueId val="{00000001-B571-42CD-9789-1D77BCF15655}"/>
            </c:ext>
          </c:extLst>
        </c:ser>
        <c:ser>
          <c:idx val="2"/>
          <c:order val="2"/>
          <c:tx>
            <c:strRef>
              <c:f>'(2)(vi) No Known Outcome'!$H$12:$J$12</c:f>
              <c:strCache>
                <c:ptCount val="1"/>
                <c:pt idx="0">
                  <c:v>LDDV</c:v>
                </c:pt>
              </c:strCache>
            </c:strRef>
          </c:tx>
          <c:xVal>
            <c:numRef>
              <c:f>'(2)(vi) No Known Outcome'!$A$14:$A$29</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xVal>
          <c:yVal>
            <c:numRef>
              <c:f>'(2)(vi) No Known Outcome'!$J$14:$J$29</c:f>
              <c:numCache>
                <c:formatCode>0.0%</c:formatCode>
                <c:ptCount val="16"/>
                <c:pt idx="0">
                  <c:v>0</c:v>
                </c:pt>
                <c:pt idx="1">
                  <c:v>1</c:v>
                </c:pt>
                <c:pt idx="2">
                  <c:v>0.41935483870967744</c:v>
                </c:pt>
                <c:pt idx="3">
                  <c:v>0.44230769230769229</c:v>
                </c:pt>
                <c:pt idx="4">
                  <c:v>0.31521739130434784</c:v>
                </c:pt>
                <c:pt idx="5">
                  <c:v>0.2348993288590604</c:v>
                </c:pt>
                <c:pt idx="6">
                  <c:v>0.18604651162790697</c:v>
                </c:pt>
                <c:pt idx="7">
                  <c:v>0.15319148936170213</c:v>
                </c:pt>
                <c:pt idx="8">
                  <c:v>0.16875000000000001</c:v>
                </c:pt>
                <c:pt idx="9">
                  <c:v>0.14705882352941177</c:v>
                </c:pt>
                <c:pt idx="10">
                  <c:v>0.1276595744680851</c:v>
                </c:pt>
                <c:pt idx="11">
                  <c:v>0.10606060606060606</c:v>
                </c:pt>
                <c:pt idx="12">
                  <c:v>0</c:v>
                </c:pt>
                <c:pt idx="13">
                  <c:v>0</c:v>
                </c:pt>
                <c:pt idx="14">
                  <c:v>7.1428571428571425E-2</c:v>
                </c:pt>
              </c:numCache>
            </c:numRef>
          </c:yVal>
          <c:smooth val="0"/>
          <c:extLst>
            <c:ext xmlns:c16="http://schemas.microsoft.com/office/drawing/2014/chart" uri="{C3380CC4-5D6E-409C-BE32-E72D297353CC}">
              <c16:uniqueId val="{00000002-B571-42CD-9789-1D77BCF15655}"/>
            </c:ext>
          </c:extLst>
        </c:ser>
        <c:ser>
          <c:idx val="3"/>
          <c:order val="3"/>
          <c:tx>
            <c:strRef>
              <c:f>'(2)(vi) No Known Outcome'!$K$12:$M$12</c:f>
              <c:strCache>
                <c:ptCount val="1"/>
                <c:pt idx="0">
                  <c:v>MDDV</c:v>
                </c:pt>
              </c:strCache>
            </c:strRef>
          </c:tx>
          <c:spPr>
            <a:ln>
              <a:solidFill>
                <a:srgbClr val="000000"/>
              </a:solidFill>
            </a:ln>
          </c:spPr>
          <c:xVal>
            <c:numRef>
              <c:f>'(2)(vi) No Known Outcome'!$A$14:$A$29</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xVal>
          <c:yVal>
            <c:numRef>
              <c:f>'(2)(vi) No Known Outcome'!$M$14:$M$29</c:f>
              <c:numCache>
                <c:formatCode>0.0%</c:formatCode>
                <c:ptCount val="16"/>
                <c:pt idx="0">
                  <c:v>0</c:v>
                </c:pt>
                <c:pt idx="1">
                  <c:v>0.51293103448275867</c:v>
                </c:pt>
                <c:pt idx="2">
                  <c:v>0.46666666666666667</c:v>
                </c:pt>
                <c:pt idx="3">
                  <c:v>0.35443037974683544</c:v>
                </c:pt>
                <c:pt idx="4">
                  <c:v>0.38501291989664083</c:v>
                </c:pt>
                <c:pt idx="5">
                  <c:v>0.36571428571428571</c:v>
                </c:pt>
                <c:pt idx="6">
                  <c:v>0.30132450331125826</c:v>
                </c:pt>
                <c:pt idx="7">
                  <c:v>0.38216560509554143</c:v>
                </c:pt>
                <c:pt idx="8">
                  <c:v>0.22448979591836735</c:v>
                </c:pt>
                <c:pt idx="9">
                  <c:v>0.27610208816705334</c:v>
                </c:pt>
                <c:pt idx="10">
                  <c:v>0.23897058823529413</c:v>
                </c:pt>
                <c:pt idx="11">
                  <c:v>0.25550660792951541</c:v>
                </c:pt>
                <c:pt idx="12">
                  <c:v>0.16872427983539096</c:v>
                </c:pt>
                <c:pt idx="13">
                  <c:v>0.12222222222222222</c:v>
                </c:pt>
                <c:pt idx="14">
                  <c:v>0.29166666666666669</c:v>
                </c:pt>
                <c:pt idx="15">
                  <c:v>0</c:v>
                </c:pt>
              </c:numCache>
            </c:numRef>
          </c:yVal>
          <c:smooth val="0"/>
          <c:extLst>
            <c:ext xmlns:c16="http://schemas.microsoft.com/office/drawing/2014/chart" uri="{C3380CC4-5D6E-409C-BE32-E72D297353CC}">
              <c16:uniqueId val="{00000003-B571-42CD-9789-1D77BCF15655}"/>
            </c:ext>
          </c:extLst>
        </c:ser>
        <c:dLbls>
          <c:showLegendKey val="0"/>
          <c:showVal val="0"/>
          <c:showCatName val="0"/>
          <c:showSerName val="0"/>
          <c:showPercent val="0"/>
          <c:showBubbleSize val="0"/>
        </c:dLbls>
        <c:axId val="113436544"/>
        <c:axId val="113442816"/>
      </c:scatterChart>
      <c:valAx>
        <c:axId val="113436544"/>
        <c:scaling>
          <c:orientation val="minMax"/>
          <c:max val="2022"/>
          <c:min val="2007"/>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7441859905126837"/>
              <c:y val="0.878557898383512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3442816"/>
        <c:crosses val="autoZero"/>
        <c:crossBetween val="midCat"/>
        <c:majorUnit val="1"/>
      </c:valAx>
      <c:valAx>
        <c:axId val="113442816"/>
        <c:scaling>
          <c:orientation val="minMax"/>
          <c:max val="1"/>
          <c:min val="0"/>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Percent (%) of Vehicles with No Known Outcome</a:t>
                </a:r>
              </a:p>
            </c:rich>
          </c:tx>
          <c:layout>
            <c:manualLayout>
              <c:xMode val="edge"/>
              <c:yMode val="edge"/>
              <c:x val="2.441859905126538E-2"/>
              <c:y val="0.2232662192393735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3436544"/>
        <c:crosses val="autoZero"/>
        <c:crossBetween val="midCat"/>
        <c:majorUnit val="0.1"/>
      </c:valAx>
      <c:spPr>
        <a:noFill/>
        <a:ln w="12700">
          <a:solidFill>
            <a:srgbClr val="808080"/>
          </a:solidFill>
          <a:prstDash val="solid"/>
        </a:ln>
      </c:spPr>
    </c:plotArea>
    <c:legend>
      <c:legendPos val="r"/>
      <c:layout>
        <c:manualLayout>
          <c:xMode val="edge"/>
          <c:yMode val="edge"/>
          <c:x val="0.68973753300138452"/>
          <c:y val="5.8929709067742621E-2"/>
          <c:w val="0.23194384588071804"/>
          <c:h val="0.11140748544706978"/>
        </c:manualLayout>
      </c:layout>
      <c:overlay val="0"/>
      <c:spPr>
        <a:ln>
          <a:solidFill>
            <a:schemeClr val="tx1"/>
          </a:solidFill>
        </a:ln>
      </c:sp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No Known Outcome</a:t>
            </a:r>
            <a:r>
              <a:rPr lang="en-US" sz="1575" b="0" i="0" u="none" strike="noStrike" baseline="0">
                <a:solidFill>
                  <a:srgbClr val="000000"/>
                </a:solidFill>
                <a:latin typeface="Arial"/>
                <a:cs typeface="Arial"/>
              </a:rPr>
              <a:t> </a:t>
            </a: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34302330901298067"/>
          <c:y val="2.9466057002614992E-2"/>
        </c:manualLayout>
      </c:layout>
      <c:overlay val="0"/>
      <c:spPr>
        <a:noFill/>
        <a:ln w="25400">
          <a:noFill/>
        </a:ln>
      </c:spPr>
    </c:title>
    <c:autoTitleDeleted val="0"/>
    <c:plotArea>
      <c:layout>
        <c:manualLayout>
          <c:layoutTarget val="inner"/>
          <c:xMode val="edge"/>
          <c:yMode val="edge"/>
          <c:x val="0.14302325581395348"/>
          <c:y val="0.17863752200866487"/>
          <c:w val="0.77906976744186063"/>
          <c:h val="0.67955923320824196"/>
        </c:manualLayout>
      </c:layout>
      <c:scatterChart>
        <c:scatterStyle val="lineMarker"/>
        <c:varyColors val="0"/>
        <c:ser>
          <c:idx val="0"/>
          <c:order val="0"/>
          <c:tx>
            <c:strRef>
              <c:f>'(2)(vi) No Known Outcome'!$B$12:$D$12</c:f>
              <c:strCache>
                <c:ptCount val="1"/>
                <c:pt idx="0">
                  <c:v>LDGV</c:v>
                </c:pt>
              </c:strCache>
            </c:strRef>
          </c:tx>
          <c:xVal>
            <c:numRef>
              <c:f>'(2)(vi) No Known Outcome'!$A$14:$A$29</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xVal>
          <c:yVal>
            <c:numRef>
              <c:f>'(2)(vi) No Known Outcome'!$B$14:$B$29</c:f>
              <c:numCache>
                <c:formatCode>#,##0</c:formatCode>
                <c:ptCount val="16"/>
                <c:pt idx="0">
                  <c:v>0</c:v>
                </c:pt>
                <c:pt idx="1">
                  <c:v>3855</c:v>
                </c:pt>
                <c:pt idx="2">
                  <c:v>2429</c:v>
                </c:pt>
                <c:pt idx="3">
                  <c:v>2385</c:v>
                </c:pt>
                <c:pt idx="4">
                  <c:v>2233</c:v>
                </c:pt>
                <c:pt idx="5">
                  <c:v>2141</c:v>
                </c:pt>
                <c:pt idx="6">
                  <c:v>1624</c:v>
                </c:pt>
                <c:pt idx="7">
                  <c:v>1282</c:v>
                </c:pt>
                <c:pt idx="8">
                  <c:v>1141</c:v>
                </c:pt>
                <c:pt idx="9">
                  <c:v>795</c:v>
                </c:pt>
                <c:pt idx="10">
                  <c:v>572</c:v>
                </c:pt>
                <c:pt idx="11">
                  <c:v>401</c:v>
                </c:pt>
                <c:pt idx="12">
                  <c:v>298</c:v>
                </c:pt>
                <c:pt idx="13">
                  <c:v>607</c:v>
                </c:pt>
                <c:pt idx="14">
                  <c:v>78</c:v>
                </c:pt>
                <c:pt idx="15">
                  <c:v>6</c:v>
                </c:pt>
              </c:numCache>
            </c:numRef>
          </c:yVal>
          <c:smooth val="0"/>
          <c:extLst>
            <c:ext xmlns:c16="http://schemas.microsoft.com/office/drawing/2014/chart" uri="{C3380CC4-5D6E-409C-BE32-E72D297353CC}">
              <c16:uniqueId val="{00000000-47C2-4844-B1E7-7A86BAAA0A4D}"/>
            </c:ext>
          </c:extLst>
        </c:ser>
        <c:ser>
          <c:idx val="1"/>
          <c:order val="1"/>
          <c:tx>
            <c:strRef>
              <c:f>'(2)(vi) No Known Outcome'!$E$12:$G$12</c:f>
              <c:strCache>
                <c:ptCount val="1"/>
                <c:pt idx="0">
                  <c:v>MDGV</c:v>
                </c:pt>
              </c:strCache>
            </c:strRef>
          </c:tx>
          <c:xVal>
            <c:numRef>
              <c:f>'(2)(vi) No Known Outcome'!$A$14:$A$29</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xVal>
          <c:yVal>
            <c:numRef>
              <c:f>'(2)(vi) No Known Outcome'!$E$14:$E$29</c:f>
              <c:numCache>
                <c:formatCode>#,##0</c:formatCode>
                <c:ptCount val="16"/>
                <c:pt idx="1">
                  <c:v>257</c:v>
                </c:pt>
                <c:pt idx="2">
                  <c:v>176</c:v>
                </c:pt>
                <c:pt idx="3">
                  <c:v>159</c:v>
                </c:pt>
                <c:pt idx="4">
                  <c:v>235</c:v>
                </c:pt>
                <c:pt idx="5">
                  <c:v>224</c:v>
                </c:pt>
                <c:pt idx="6">
                  <c:v>178</c:v>
                </c:pt>
                <c:pt idx="7">
                  <c:v>153</c:v>
                </c:pt>
                <c:pt idx="8">
                  <c:v>197</c:v>
                </c:pt>
                <c:pt idx="9">
                  <c:v>125</c:v>
                </c:pt>
                <c:pt idx="10">
                  <c:v>101</c:v>
                </c:pt>
                <c:pt idx="11">
                  <c:v>53</c:v>
                </c:pt>
                <c:pt idx="12">
                  <c:v>51</c:v>
                </c:pt>
                <c:pt idx="13">
                  <c:v>21</c:v>
                </c:pt>
                <c:pt idx="14">
                  <c:v>53</c:v>
                </c:pt>
                <c:pt idx="15">
                  <c:v>4</c:v>
                </c:pt>
              </c:numCache>
            </c:numRef>
          </c:yVal>
          <c:smooth val="0"/>
          <c:extLst>
            <c:ext xmlns:c16="http://schemas.microsoft.com/office/drawing/2014/chart" uri="{C3380CC4-5D6E-409C-BE32-E72D297353CC}">
              <c16:uniqueId val="{00000001-47C2-4844-B1E7-7A86BAAA0A4D}"/>
            </c:ext>
          </c:extLst>
        </c:ser>
        <c:ser>
          <c:idx val="2"/>
          <c:order val="2"/>
          <c:tx>
            <c:strRef>
              <c:f>'(2)(vi) No Known Outcome'!$H$12:$J$12</c:f>
              <c:strCache>
                <c:ptCount val="1"/>
                <c:pt idx="0">
                  <c:v>LDDV</c:v>
                </c:pt>
              </c:strCache>
            </c:strRef>
          </c:tx>
          <c:xVal>
            <c:numRef>
              <c:f>'(2)(vi) No Known Outcome'!$A$14:$A$29</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xVal>
          <c:yVal>
            <c:numRef>
              <c:f>'(2)(vi) No Known Outcome'!$H$14:$H$29</c:f>
              <c:numCache>
                <c:formatCode>#,##0</c:formatCode>
                <c:ptCount val="16"/>
                <c:pt idx="0">
                  <c:v>0</c:v>
                </c:pt>
                <c:pt idx="1">
                  <c:v>2</c:v>
                </c:pt>
                <c:pt idx="2">
                  <c:v>13</c:v>
                </c:pt>
                <c:pt idx="3">
                  <c:v>23</c:v>
                </c:pt>
                <c:pt idx="4">
                  <c:v>29</c:v>
                </c:pt>
                <c:pt idx="5">
                  <c:v>35</c:v>
                </c:pt>
                <c:pt idx="6">
                  <c:v>32</c:v>
                </c:pt>
                <c:pt idx="7">
                  <c:v>36</c:v>
                </c:pt>
                <c:pt idx="8">
                  <c:v>27</c:v>
                </c:pt>
                <c:pt idx="9">
                  <c:v>15</c:v>
                </c:pt>
                <c:pt idx="10">
                  <c:v>6</c:v>
                </c:pt>
                <c:pt idx="11">
                  <c:v>7</c:v>
                </c:pt>
                <c:pt idx="12">
                  <c:v>0</c:v>
                </c:pt>
                <c:pt idx="13">
                  <c:v>0</c:v>
                </c:pt>
                <c:pt idx="14">
                  <c:v>1</c:v>
                </c:pt>
              </c:numCache>
            </c:numRef>
          </c:yVal>
          <c:smooth val="0"/>
          <c:extLst>
            <c:ext xmlns:c16="http://schemas.microsoft.com/office/drawing/2014/chart" uri="{C3380CC4-5D6E-409C-BE32-E72D297353CC}">
              <c16:uniqueId val="{00000002-47C2-4844-B1E7-7A86BAAA0A4D}"/>
            </c:ext>
          </c:extLst>
        </c:ser>
        <c:ser>
          <c:idx val="3"/>
          <c:order val="3"/>
          <c:tx>
            <c:strRef>
              <c:f>'(2)(vi) No Known Outcome'!$K$12:$M$12</c:f>
              <c:strCache>
                <c:ptCount val="1"/>
                <c:pt idx="0">
                  <c:v>MDDV</c:v>
                </c:pt>
              </c:strCache>
            </c:strRef>
          </c:tx>
          <c:xVal>
            <c:numRef>
              <c:f>'(2)(vi) No Known Outcome'!$A$14:$A$29</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xVal>
          <c:yVal>
            <c:numRef>
              <c:f>'(2)(vi) No Known Outcome'!$K$14:$K$29</c:f>
              <c:numCache>
                <c:formatCode>#,##0</c:formatCode>
                <c:ptCount val="16"/>
                <c:pt idx="0">
                  <c:v>0</c:v>
                </c:pt>
                <c:pt idx="1">
                  <c:v>119</c:v>
                </c:pt>
                <c:pt idx="2">
                  <c:v>28</c:v>
                </c:pt>
                <c:pt idx="3">
                  <c:v>28</c:v>
                </c:pt>
                <c:pt idx="4">
                  <c:v>149</c:v>
                </c:pt>
                <c:pt idx="5">
                  <c:v>128</c:v>
                </c:pt>
                <c:pt idx="6">
                  <c:v>91</c:v>
                </c:pt>
                <c:pt idx="7">
                  <c:v>120</c:v>
                </c:pt>
                <c:pt idx="8">
                  <c:v>110</c:v>
                </c:pt>
                <c:pt idx="9">
                  <c:v>119</c:v>
                </c:pt>
                <c:pt idx="10">
                  <c:v>65</c:v>
                </c:pt>
                <c:pt idx="11">
                  <c:v>58</c:v>
                </c:pt>
                <c:pt idx="12">
                  <c:v>41</c:v>
                </c:pt>
                <c:pt idx="13">
                  <c:v>11</c:v>
                </c:pt>
                <c:pt idx="14">
                  <c:v>7</c:v>
                </c:pt>
                <c:pt idx="15">
                  <c:v>0</c:v>
                </c:pt>
              </c:numCache>
            </c:numRef>
          </c:yVal>
          <c:smooth val="0"/>
          <c:extLst>
            <c:ext xmlns:c16="http://schemas.microsoft.com/office/drawing/2014/chart" uri="{C3380CC4-5D6E-409C-BE32-E72D297353CC}">
              <c16:uniqueId val="{00000003-47C2-4844-B1E7-7A86BAAA0A4D}"/>
            </c:ext>
          </c:extLst>
        </c:ser>
        <c:dLbls>
          <c:showLegendKey val="0"/>
          <c:showVal val="0"/>
          <c:showCatName val="0"/>
          <c:showSerName val="0"/>
          <c:showPercent val="0"/>
          <c:showBubbleSize val="0"/>
        </c:dLbls>
        <c:axId val="114893184"/>
        <c:axId val="114895104"/>
      </c:scatterChart>
      <c:valAx>
        <c:axId val="114893184"/>
        <c:scaling>
          <c:orientation val="minMax"/>
          <c:max val="2022"/>
          <c:min val="2007"/>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7558140094873458"/>
              <c:y val="0.9152870826211658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14895104"/>
        <c:crosses val="autoZero"/>
        <c:crossBetween val="midCat"/>
        <c:majorUnit val="1"/>
      </c:valAx>
      <c:valAx>
        <c:axId val="114895104"/>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 of Vehicles with No Known Outcome</a:t>
                </a:r>
              </a:p>
            </c:rich>
          </c:tx>
          <c:layout>
            <c:manualLayout>
              <c:xMode val="edge"/>
              <c:yMode val="edge"/>
              <c:x val="6.976811384815481E-3"/>
              <c:y val="0.2725603455412229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14893184"/>
        <c:crosses val="autoZero"/>
        <c:crossBetween val="midCat"/>
      </c:valAx>
      <c:spPr>
        <a:noFill/>
        <a:ln w="12700">
          <a:solidFill>
            <a:srgbClr val="808080"/>
          </a:solidFill>
          <a:prstDash val="solid"/>
        </a:ln>
      </c:spPr>
    </c:plotArea>
    <c:legend>
      <c:legendPos val="r"/>
      <c:layout>
        <c:manualLayout>
          <c:xMode val="edge"/>
          <c:yMode val="edge"/>
          <c:x val="0.7094230915647145"/>
          <c:y val="5.090378460751787E-2"/>
          <c:w val="0.21677666930495904"/>
          <c:h val="9.1552516722061605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Arial"/>
                <a:ea typeface="Arial"/>
                <a:cs typeface="Arial"/>
              </a:defRPr>
            </a:pPr>
            <a:r>
              <a:rPr lang="en-US" sz="200" b="1" i="0" u="none" strike="noStrike" baseline="0">
                <a:solidFill>
                  <a:srgbClr val="000000"/>
                </a:solidFill>
                <a:latin typeface="Arial"/>
                <a:cs typeface="Arial"/>
              </a:rPr>
              <a:t>Waivers Authorized</a:t>
            </a:r>
          </a:p>
          <a:p>
            <a:pPr>
              <a:defRPr sz="175" b="0" i="0" u="none" strike="noStrike" baseline="0">
                <a:solidFill>
                  <a:srgbClr val="000000"/>
                </a:solidFill>
                <a:latin typeface="Arial"/>
                <a:ea typeface="Arial"/>
                <a:cs typeface="Arial"/>
              </a:defRPr>
            </a:pPr>
            <a:r>
              <a:rPr lang="en-US" sz="200"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'(2)(v) Waivers'!$B$10:$D$10</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'(2)(v) Waivers'!$A$12:$A$25</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'(2)(v) Waivers'!$D$12:$D$25</c:f>
              <c:numCache>
                <c:formatCode>0.0%</c:formatCode>
                <c:ptCount val="14"/>
                <c:pt idx="0">
                  <c:v>1.9826845548873175E-4</c:v>
                </c:pt>
                <c:pt idx="1">
                  <c:v>0</c:v>
                </c:pt>
                <c:pt idx="2">
                  <c:v>0</c:v>
                </c:pt>
                <c:pt idx="3">
                  <c:v>8.5397096498719045E-5</c:v>
                </c:pt>
                <c:pt idx="4">
                  <c:v>0</c:v>
                </c:pt>
                <c:pt idx="5">
                  <c:v>8.8605351763246498E-5</c:v>
                </c:pt>
                <c:pt idx="6">
                  <c:v>0</c:v>
                </c:pt>
                <c:pt idx="7">
                  <c:v>0</c:v>
                </c:pt>
                <c:pt idx="8">
                  <c:v>0</c:v>
                </c:pt>
                <c:pt idx="9">
                  <c:v>3.0353619669145547E-4</c:v>
                </c:pt>
                <c:pt idx="10">
                  <c:v>0</c:v>
                </c:pt>
                <c:pt idx="11">
                  <c:v>0</c:v>
                </c:pt>
                <c:pt idx="12">
                  <c:v>0</c:v>
                </c:pt>
                <c:pt idx="13">
                  <c:v>0</c:v>
                </c:pt>
              </c:numCache>
            </c:numRef>
          </c:val>
          <c:smooth val="0"/>
          <c:extLst>
            <c:ext xmlns:c16="http://schemas.microsoft.com/office/drawing/2014/chart" uri="{C3380CC4-5D6E-409C-BE32-E72D297353CC}">
              <c16:uniqueId val="{00000000-CF11-488F-84F3-38368A388EF0}"/>
            </c:ext>
          </c:extLst>
        </c:ser>
        <c:ser>
          <c:idx val="1"/>
          <c:order val="1"/>
          <c:tx>
            <c:strRef>
              <c:f>'(2)(v) Waivers'!$E$10:$G$10</c:f>
              <c:strCache>
                <c:ptCount val="1"/>
                <c:pt idx="0">
                  <c:v>MDGV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'(2)(v) Waivers'!$G$12:$G$25</c:f>
              <c:numCache>
                <c:formatCode>0.0%</c:formatCode>
                <c:ptCount val="14"/>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1-CF11-488F-84F3-38368A388EF0}"/>
            </c:ext>
          </c:extLst>
        </c:ser>
        <c:dLbls>
          <c:showLegendKey val="0"/>
          <c:showVal val="0"/>
          <c:showCatName val="0"/>
          <c:showSerName val="0"/>
          <c:showPercent val="0"/>
          <c:showBubbleSize val="0"/>
        </c:dLbls>
        <c:marker val="1"/>
        <c:smooth val="0"/>
        <c:axId val="111606016"/>
        <c:axId val="112018176"/>
      </c:lineChart>
      <c:catAx>
        <c:axId val="111606016"/>
        <c:scaling>
          <c:orientation val="minMax"/>
        </c:scaling>
        <c:delete val="0"/>
        <c:axPos val="b"/>
        <c:title>
          <c:tx>
            <c:rich>
              <a:bodyPr/>
              <a:lstStyle/>
              <a:p>
                <a:pPr>
                  <a:defRPr sz="175" b="1" i="0" u="none" strike="noStrike" baseline="0">
                    <a:solidFill>
                      <a:srgbClr val="000000"/>
                    </a:solidFill>
                    <a:latin typeface="Arial"/>
                    <a:ea typeface="Arial"/>
                    <a:cs typeface="Arial"/>
                  </a:defRPr>
                </a:pPr>
                <a:r>
                  <a:rPr lang="en-US"/>
                  <a:t>Model 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12018176"/>
        <c:crosses val="autoZero"/>
        <c:auto val="1"/>
        <c:lblAlgn val="ctr"/>
        <c:lblOffset val="100"/>
        <c:tickLblSkip val="2"/>
        <c:tickMarkSkip val="1"/>
        <c:noMultiLvlLbl val="0"/>
      </c:catAx>
      <c:valAx>
        <c:axId val="112018176"/>
        <c:scaling>
          <c:orientation val="minMax"/>
          <c:max val="2.0000000000000052E-3"/>
          <c:min val="0"/>
        </c:scaling>
        <c:delete val="0"/>
        <c:axPos val="l"/>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en-US"/>
                  <a:t>Waiver Rate (% of Initial Failures)</a:t>
                </a:r>
              </a:p>
            </c:rich>
          </c:tx>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11606016"/>
        <c:crosses val="autoZero"/>
        <c:crossBetween val="midCat"/>
        <c:majorUnit val="2.0000000000000052E-3"/>
        <c:minorUnit val="2.0000000000000052E-3"/>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Arial"/>
                <a:ea typeface="Arial"/>
                <a:cs typeface="Arial"/>
              </a:defRPr>
            </a:pPr>
            <a:r>
              <a:rPr lang="en-US" sz="200" b="1" i="0" u="none" strike="noStrike" baseline="0">
                <a:solidFill>
                  <a:srgbClr val="000000"/>
                </a:solidFill>
                <a:latin typeface="Arial"/>
                <a:cs typeface="Arial"/>
              </a:rPr>
              <a:t>Number of Waivers</a:t>
            </a:r>
          </a:p>
          <a:p>
            <a:pPr>
              <a:defRPr sz="175" b="0" i="0" u="none" strike="noStrike" baseline="0">
                <a:solidFill>
                  <a:srgbClr val="000000"/>
                </a:solidFill>
                <a:latin typeface="Arial"/>
                <a:ea typeface="Arial"/>
                <a:cs typeface="Arial"/>
              </a:defRPr>
            </a:pPr>
            <a:r>
              <a:rPr lang="en-US" sz="200"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'(2)(v) Waivers'!$B$10:$D$10</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'(2)(v) Waivers'!$A$12:$A$25</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'(2)(v) Waivers'!$B$12:$B$25</c:f>
              <c:numCache>
                <c:formatCode>#,##0</c:formatCode>
                <c:ptCount val="14"/>
                <c:pt idx="0">
                  <c:v>3</c:v>
                </c:pt>
                <c:pt idx="1">
                  <c:v>0</c:v>
                </c:pt>
                <c:pt idx="2">
                  <c:v>0</c:v>
                </c:pt>
                <c:pt idx="3">
                  <c:v>1</c:v>
                </c:pt>
                <c:pt idx="4">
                  <c:v>0</c:v>
                </c:pt>
                <c:pt idx="5">
                  <c:v>1</c:v>
                </c:pt>
                <c:pt idx="6">
                  <c:v>0</c:v>
                </c:pt>
                <c:pt idx="7">
                  <c:v>0</c:v>
                </c:pt>
                <c:pt idx="8">
                  <c:v>0</c:v>
                </c:pt>
                <c:pt idx="9">
                  <c:v>2</c:v>
                </c:pt>
                <c:pt idx="10">
                  <c:v>0</c:v>
                </c:pt>
                <c:pt idx="11">
                  <c:v>0</c:v>
                </c:pt>
                <c:pt idx="12">
                  <c:v>0</c:v>
                </c:pt>
                <c:pt idx="13">
                  <c:v>0</c:v>
                </c:pt>
              </c:numCache>
            </c:numRef>
          </c:val>
          <c:smooth val="0"/>
          <c:extLst>
            <c:ext xmlns:c16="http://schemas.microsoft.com/office/drawing/2014/chart" uri="{C3380CC4-5D6E-409C-BE32-E72D297353CC}">
              <c16:uniqueId val="{00000000-844D-419A-8972-C0CF82683C18}"/>
            </c:ext>
          </c:extLst>
        </c:ser>
        <c:ser>
          <c:idx val="1"/>
          <c:order val="1"/>
          <c:tx>
            <c:strRef>
              <c:f>'(2)(v) Waivers'!$E$10:$G$10</c:f>
              <c:strCache>
                <c:ptCount val="1"/>
                <c:pt idx="0">
                  <c:v>MDGV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'(2)(v) Waivers'!$F$12:$F$25</c:f>
              <c:numCache>
                <c:formatCode>#,##0</c:formatCode>
                <c:ptCount val="14"/>
                <c:pt idx="1">
                  <c:v>887</c:v>
                </c:pt>
                <c:pt idx="2">
                  <c:v>677</c:v>
                </c:pt>
                <c:pt idx="3">
                  <c:v>660</c:v>
                </c:pt>
                <c:pt idx="4">
                  <c:v>1118</c:v>
                </c:pt>
                <c:pt idx="5">
                  <c:v>970</c:v>
                </c:pt>
                <c:pt idx="6">
                  <c:v>856</c:v>
                </c:pt>
                <c:pt idx="7">
                  <c:v>877</c:v>
                </c:pt>
                <c:pt idx="8">
                  <c:v>1008</c:v>
                </c:pt>
                <c:pt idx="9">
                  <c:v>739</c:v>
                </c:pt>
                <c:pt idx="10">
                  <c:v>481</c:v>
                </c:pt>
                <c:pt idx="11">
                  <c:v>346</c:v>
                </c:pt>
                <c:pt idx="12">
                  <c:v>370</c:v>
                </c:pt>
                <c:pt idx="13">
                  <c:v>169</c:v>
                </c:pt>
              </c:numCache>
            </c:numRef>
          </c:val>
          <c:smooth val="0"/>
          <c:extLst>
            <c:ext xmlns:c16="http://schemas.microsoft.com/office/drawing/2014/chart" uri="{C3380CC4-5D6E-409C-BE32-E72D297353CC}">
              <c16:uniqueId val="{00000001-844D-419A-8972-C0CF82683C18}"/>
            </c:ext>
          </c:extLst>
        </c:ser>
        <c:dLbls>
          <c:showLegendKey val="0"/>
          <c:showVal val="0"/>
          <c:showCatName val="0"/>
          <c:showSerName val="0"/>
          <c:showPercent val="0"/>
          <c:showBubbleSize val="0"/>
        </c:dLbls>
        <c:marker val="1"/>
        <c:smooth val="0"/>
        <c:axId val="112056576"/>
        <c:axId val="112059136"/>
      </c:lineChart>
      <c:catAx>
        <c:axId val="112056576"/>
        <c:scaling>
          <c:orientation val="minMax"/>
        </c:scaling>
        <c:delete val="0"/>
        <c:axPos val="b"/>
        <c:title>
          <c:tx>
            <c:rich>
              <a:bodyPr/>
              <a:lstStyle/>
              <a:p>
                <a:pPr>
                  <a:defRPr sz="175" b="1" i="0" u="none" strike="noStrike" baseline="0">
                    <a:solidFill>
                      <a:srgbClr val="000000"/>
                    </a:solidFill>
                    <a:latin typeface="Arial"/>
                    <a:ea typeface="Arial"/>
                    <a:cs typeface="Arial"/>
                  </a:defRPr>
                </a:pPr>
                <a:r>
                  <a:rPr lang="en-US"/>
                  <a:t>Model 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12059136"/>
        <c:crosses val="autoZero"/>
        <c:auto val="1"/>
        <c:lblAlgn val="ctr"/>
        <c:lblOffset val="100"/>
        <c:tickLblSkip val="1"/>
        <c:tickMarkSkip val="1"/>
        <c:noMultiLvlLbl val="0"/>
      </c:catAx>
      <c:valAx>
        <c:axId val="112059136"/>
        <c:scaling>
          <c:orientation val="minMax"/>
          <c:max val="5"/>
        </c:scaling>
        <c:delete val="0"/>
        <c:axPos val="l"/>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en-US"/>
                  <a:t># of Waivers</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12056576"/>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Arial"/>
                <a:ea typeface="Arial"/>
                <a:cs typeface="Arial"/>
              </a:defRPr>
            </a:pPr>
            <a:r>
              <a:rPr lang="en-US" sz="200" b="1" i="0" u="none" strike="noStrike" baseline="0">
                <a:solidFill>
                  <a:srgbClr val="000000"/>
                </a:solidFill>
                <a:latin typeface="Arial"/>
                <a:cs typeface="Arial"/>
              </a:rPr>
              <a:t>Waivers Authorized</a:t>
            </a:r>
          </a:p>
          <a:p>
            <a:pPr>
              <a:defRPr sz="175" b="0" i="0" u="none" strike="noStrike" baseline="0">
                <a:solidFill>
                  <a:srgbClr val="000000"/>
                </a:solidFill>
                <a:latin typeface="Arial"/>
                <a:ea typeface="Arial"/>
                <a:cs typeface="Arial"/>
              </a:defRPr>
            </a:pPr>
            <a:r>
              <a:rPr lang="en-US" sz="200"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'(2)(v) Waivers'!$B$10:$D$10</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'(2)(v) Waivers'!$A$12:$A$25</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'(2)(v) Waivers'!$D$12:$D$25</c:f>
              <c:numCache>
                <c:formatCode>0.0%</c:formatCode>
                <c:ptCount val="14"/>
                <c:pt idx="0">
                  <c:v>1.9826845548873175E-4</c:v>
                </c:pt>
                <c:pt idx="1">
                  <c:v>0</c:v>
                </c:pt>
                <c:pt idx="2">
                  <c:v>0</c:v>
                </c:pt>
                <c:pt idx="3">
                  <c:v>8.5397096498719045E-5</c:v>
                </c:pt>
                <c:pt idx="4">
                  <c:v>0</c:v>
                </c:pt>
                <c:pt idx="5">
                  <c:v>8.8605351763246498E-5</c:v>
                </c:pt>
                <c:pt idx="6">
                  <c:v>0</c:v>
                </c:pt>
                <c:pt idx="7">
                  <c:v>0</c:v>
                </c:pt>
                <c:pt idx="8">
                  <c:v>0</c:v>
                </c:pt>
                <c:pt idx="9">
                  <c:v>3.0353619669145547E-4</c:v>
                </c:pt>
                <c:pt idx="10">
                  <c:v>0</c:v>
                </c:pt>
                <c:pt idx="11">
                  <c:v>0</c:v>
                </c:pt>
                <c:pt idx="12">
                  <c:v>0</c:v>
                </c:pt>
                <c:pt idx="13">
                  <c:v>0</c:v>
                </c:pt>
              </c:numCache>
            </c:numRef>
          </c:val>
          <c:smooth val="0"/>
          <c:extLst>
            <c:ext xmlns:c16="http://schemas.microsoft.com/office/drawing/2014/chart" uri="{C3380CC4-5D6E-409C-BE32-E72D297353CC}">
              <c16:uniqueId val="{00000000-F30B-4B0A-AED4-271A0E0A3772}"/>
            </c:ext>
          </c:extLst>
        </c:ser>
        <c:ser>
          <c:idx val="1"/>
          <c:order val="1"/>
          <c:tx>
            <c:strRef>
              <c:f>'(2)(v) Waivers'!$E$10:$G$10</c:f>
              <c:strCache>
                <c:ptCount val="1"/>
                <c:pt idx="0">
                  <c:v>MDGV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'(2)(v) Waivers'!$G$12:$G$25</c:f>
              <c:numCache>
                <c:formatCode>0.0%</c:formatCode>
                <c:ptCount val="14"/>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1-F30B-4B0A-AED4-271A0E0A3772}"/>
            </c:ext>
          </c:extLst>
        </c:ser>
        <c:dLbls>
          <c:showLegendKey val="0"/>
          <c:showVal val="0"/>
          <c:showCatName val="0"/>
          <c:showSerName val="0"/>
          <c:showPercent val="0"/>
          <c:showBubbleSize val="0"/>
        </c:dLbls>
        <c:marker val="1"/>
        <c:smooth val="0"/>
        <c:axId val="111606016"/>
        <c:axId val="112018176"/>
      </c:lineChart>
      <c:catAx>
        <c:axId val="111606016"/>
        <c:scaling>
          <c:orientation val="minMax"/>
        </c:scaling>
        <c:delete val="0"/>
        <c:axPos val="b"/>
        <c:title>
          <c:tx>
            <c:rich>
              <a:bodyPr/>
              <a:lstStyle/>
              <a:p>
                <a:pPr>
                  <a:defRPr sz="175" b="1" i="0" u="none" strike="noStrike" baseline="0">
                    <a:solidFill>
                      <a:srgbClr val="000000"/>
                    </a:solidFill>
                    <a:latin typeface="Arial"/>
                    <a:ea typeface="Arial"/>
                    <a:cs typeface="Arial"/>
                  </a:defRPr>
                </a:pPr>
                <a:r>
                  <a:rPr lang="en-US"/>
                  <a:t>Model 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12018176"/>
        <c:crosses val="autoZero"/>
        <c:auto val="1"/>
        <c:lblAlgn val="ctr"/>
        <c:lblOffset val="100"/>
        <c:tickLblSkip val="2"/>
        <c:tickMarkSkip val="1"/>
        <c:noMultiLvlLbl val="0"/>
      </c:catAx>
      <c:valAx>
        <c:axId val="112018176"/>
        <c:scaling>
          <c:orientation val="minMax"/>
          <c:max val="2.0000000000000052E-3"/>
          <c:min val="0"/>
        </c:scaling>
        <c:delete val="0"/>
        <c:axPos val="l"/>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en-US"/>
                  <a:t>Waiver Rate (% of Initial Failures)</a:t>
                </a:r>
              </a:p>
            </c:rich>
          </c:tx>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11606016"/>
        <c:crosses val="autoZero"/>
        <c:crossBetween val="midCat"/>
        <c:majorUnit val="2.0000000000000052E-3"/>
        <c:minorUnit val="2.0000000000000052E-3"/>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OBDII Initial Failure Rate - Non-diesel</a:t>
            </a:r>
          </a:p>
          <a:p>
            <a:pPr>
              <a:defRPr sz="1025"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29772125019026086"/>
          <c:y val="3.2911372012002615E-2"/>
        </c:manualLayout>
      </c:layout>
      <c:overlay val="0"/>
      <c:spPr>
        <a:noFill/>
        <a:ln w="25400">
          <a:noFill/>
        </a:ln>
      </c:spPr>
    </c:title>
    <c:autoTitleDeleted val="0"/>
    <c:plotArea>
      <c:layout>
        <c:manualLayout>
          <c:layoutTarget val="inner"/>
          <c:xMode val="edge"/>
          <c:yMode val="edge"/>
          <c:x val="0.11253576908577209"/>
          <c:y val="0.21012658227848102"/>
          <c:w val="0.80626892788032956"/>
          <c:h val="0.61265822784812218"/>
        </c:manualLayout>
      </c:layout>
      <c:scatterChart>
        <c:scatterStyle val="lineMarker"/>
        <c:varyColors val="0"/>
        <c:ser>
          <c:idx val="0"/>
          <c:order val="0"/>
          <c:tx>
            <c:strRef>
              <c:f>'(2)(i) OBD'!$B$8:$D$8</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'(2)(i) OBD'!$A$10:$A$25</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xVal>
          <c:yVal>
            <c:numRef>
              <c:f>'(2)(i) OBD'!$D$10:$D$25</c:f>
              <c:numCache>
                <c:formatCode>0.0%</c:formatCode>
                <c:ptCount val="16"/>
                <c:pt idx="0">
                  <c:v>0.10949892896427951</c:v>
                </c:pt>
                <c:pt idx="1">
                  <c:v>9.5178250319199423E-2</c:v>
                </c:pt>
                <c:pt idx="2">
                  <c:v>8.2625663440524508E-2</c:v>
                </c:pt>
                <c:pt idx="3">
                  <c:v>6.7682775282782215E-2</c:v>
                </c:pt>
                <c:pt idx="4">
                  <c:v>5.971399355637657E-2</c:v>
                </c:pt>
                <c:pt idx="5">
                  <c:v>5.1528834871223568E-2</c:v>
                </c:pt>
                <c:pt idx="6">
                  <c:v>4.0875215211921036E-2</c:v>
                </c:pt>
                <c:pt idx="7">
                  <c:v>3.3811479210484344E-2</c:v>
                </c:pt>
                <c:pt idx="8">
                  <c:v>2.6801679172398684E-2</c:v>
                </c:pt>
                <c:pt idx="9">
                  <c:v>2.1137762778417602E-2</c:v>
                </c:pt>
                <c:pt idx="10">
                  <c:v>1.8858244841951713E-2</c:v>
                </c:pt>
                <c:pt idx="11">
                  <c:v>1.9422279952990659E-2</c:v>
                </c:pt>
                <c:pt idx="12">
                  <c:v>1.3883398579462134E-2</c:v>
                </c:pt>
                <c:pt idx="13">
                  <c:v>1.4735690326283879E-2</c:v>
                </c:pt>
                <c:pt idx="14">
                  <c:v>2.179550991538522E-2</c:v>
                </c:pt>
                <c:pt idx="15">
                  <c:v>8.8414634146341459E-2</c:v>
                </c:pt>
              </c:numCache>
            </c:numRef>
          </c:yVal>
          <c:smooth val="0"/>
          <c:extLst>
            <c:ext xmlns:c16="http://schemas.microsoft.com/office/drawing/2014/chart" uri="{C3380CC4-5D6E-409C-BE32-E72D297353CC}">
              <c16:uniqueId val="{00000000-0626-4215-8930-B096EE5879F9}"/>
            </c:ext>
          </c:extLst>
        </c:ser>
        <c:ser>
          <c:idx val="1"/>
          <c:order val="1"/>
          <c:tx>
            <c:strRef>
              <c:f>'(2)(i) OBD'!$E$8:$G$8</c:f>
              <c:strCache>
                <c:ptCount val="1"/>
                <c:pt idx="0">
                  <c:v>MDGV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xVal>
            <c:numRef>
              <c:f>'(2)(i) OBD'!$A$10:$A$25</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xVal>
          <c:yVal>
            <c:numRef>
              <c:f>'(2)(i) OBD'!$G$10:$G$25</c:f>
              <c:numCache>
                <c:formatCode>0.0%</c:formatCode>
                <c:ptCount val="16"/>
                <c:pt idx="1">
                  <c:v>0.15796972395369546</c:v>
                </c:pt>
                <c:pt idx="2">
                  <c:v>0.17417031129405711</c:v>
                </c:pt>
                <c:pt idx="3">
                  <c:v>0.16940451745379878</c:v>
                </c:pt>
                <c:pt idx="4">
                  <c:v>0.15939549472483605</c:v>
                </c:pt>
                <c:pt idx="5">
                  <c:v>0.12935058007734365</c:v>
                </c:pt>
                <c:pt idx="6">
                  <c:v>0.11790633608815428</c:v>
                </c:pt>
                <c:pt idx="7">
                  <c:v>0.10344420853974994</c:v>
                </c:pt>
                <c:pt idx="8">
                  <c:v>7.372193373802384E-2</c:v>
                </c:pt>
                <c:pt idx="9">
                  <c:v>4.9138905512334595E-2</c:v>
                </c:pt>
                <c:pt idx="10">
                  <c:v>3.4281234409521771E-2</c:v>
                </c:pt>
                <c:pt idx="11">
                  <c:v>2.9203241053342335E-2</c:v>
                </c:pt>
                <c:pt idx="12">
                  <c:v>2.2599560224774003E-2</c:v>
                </c:pt>
                <c:pt idx="13">
                  <c:v>2.0949547539357877E-2</c:v>
                </c:pt>
                <c:pt idx="14">
                  <c:v>0.14580645161290323</c:v>
                </c:pt>
                <c:pt idx="15">
                  <c:v>0.26923076923076922</c:v>
                </c:pt>
              </c:numCache>
            </c:numRef>
          </c:yVal>
          <c:smooth val="0"/>
          <c:extLst>
            <c:ext xmlns:c16="http://schemas.microsoft.com/office/drawing/2014/chart" uri="{C3380CC4-5D6E-409C-BE32-E72D297353CC}">
              <c16:uniqueId val="{00000001-0626-4215-8930-B096EE5879F9}"/>
            </c:ext>
          </c:extLst>
        </c:ser>
        <c:ser>
          <c:idx val="2"/>
          <c:order val="2"/>
          <c:tx>
            <c:strRef>
              <c:f>'(2)(i) OBD'!$H$8:$J$8</c:f>
              <c:strCache>
                <c:ptCount val="1"/>
                <c:pt idx="0">
                  <c:v>LDDV</c:v>
                </c:pt>
              </c:strCache>
            </c:strRef>
          </c:tx>
          <c:spPr>
            <a:ln w="12700">
              <a:solidFill>
                <a:srgbClr val="000000"/>
              </a:solidFill>
              <a:prstDash val="solid"/>
            </a:ln>
          </c:spPr>
          <c:marker>
            <c:symbol val="triangle"/>
            <c:size val="5"/>
            <c:spPr>
              <a:solidFill>
                <a:srgbClr val="FFFF00"/>
              </a:solidFill>
              <a:ln>
                <a:solidFill>
                  <a:srgbClr val="000000"/>
                </a:solidFill>
                <a:prstDash val="solid"/>
              </a:ln>
            </c:spPr>
          </c:marker>
          <c:xVal>
            <c:numRef>
              <c:f>'(2)(i) OBD'!$A$10:$A$25</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xVal>
          <c:yVal>
            <c:numRef>
              <c:f>'(2)(i) OBD'!$J$10:$J$25</c:f>
              <c:numCache>
                <c:formatCode>0.0%</c:formatCode>
                <c:ptCount val="16"/>
                <c:pt idx="0">
                  <c:v>0.10294117647058823</c:v>
                </c:pt>
                <c:pt idx="1">
                  <c:v>2.564102564102564E-2</c:v>
                </c:pt>
                <c:pt idx="2">
                  <c:v>0.28440366972477066</c:v>
                </c:pt>
                <c:pt idx="3">
                  <c:v>0.23636363636363636</c:v>
                </c:pt>
                <c:pt idx="4">
                  <c:v>0.14886731391585761</c:v>
                </c:pt>
                <c:pt idx="5">
                  <c:v>0.16038751345532831</c:v>
                </c:pt>
                <c:pt idx="6">
                  <c:v>0.14121510673234811</c:v>
                </c:pt>
                <c:pt idx="7">
                  <c:v>8.6844050258684399E-2</c:v>
                </c:pt>
                <c:pt idx="8">
                  <c:v>6.86106346483705E-2</c:v>
                </c:pt>
                <c:pt idx="9">
                  <c:v>0.11473565804274466</c:v>
                </c:pt>
                <c:pt idx="10">
                  <c:v>7.7175697865353041E-2</c:v>
                </c:pt>
                <c:pt idx="11">
                  <c:v>8.6049543676662316E-2</c:v>
                </c:pt>
                <c:pt idx="12">
                  <c:v>3.8043478260869568E-2</c:v>
                </c:pt>
                <c:pt idx="13">
                  <c:v>4.9309664694280081E-2</c:v>
                </c:pt>
                <c:pt idx="14">
                  <c:v>9.3959731543624164E-2</c:v>
                </c:pt>
                <c:pt idx="15">
                  <c:v>0</c:v>
                </c:pt>
              </c:numCache>
            </c:numRef>
          </c:yVal>
          <c:smooth val="0"/>
          <c:extLst>
            <c:ext xmlns:c16="http://schemas.microsoft.com/office/drawing/2014/chart" uri="{C3380CC4-5D6E-409C-BE32-E72D297353CC}">
              <c16:uniqueId val="{00000002-0626-4215-8930-B096EE5879F9}"/>
            </c:ext>
          </c:extLst>
        </c:ser>
        <c:dLbls>
          <c:showLegendKey val="0"/>
          <c:showVal val="0"/>
          <c:showCatName val="0"/>
          <c:showSerName val="0"/>
          <c:showPercent val="0"/>
          <c:showBubbleSize val="0"/>
        </c:dLbls>
        <c:axId val="105362944"/>
        <c:axId val="105377792"/>
      </c:scatterChart>
      <c:valAx>
        <c:axId val="105362944"/>
        <c:scaling>
          <c:orientation val="minMax"/>
          <c:max val="2016"/>
          <c:min val="2001"/>
        </c:scaling>
        <c:delete val="0"/>
        <c:axPos val="b"/>
        <c:title>
          <c:tx>
            <c:rich>
              <a:bodyPr/>
              <a:lstStyle/>
              <a:p>
                <a:pPr>
                  <a:defRPr sz="1025" b="1" i="0" u="none" strike="noStrike" baseline="0">
                    <a:solidFill>
                      <a:srgbClr val="000000"/>
                    </a:solidFill>
                    <a:latin typeface="Arial"/>
                    <a:ea typeface="Arial"/>
                    <a:cs typeface="Arial"/>
                  </a:defRPr>
                </a:pPr>
                <a:r>
                  <a:rPr lang="en-US"/>
                  <a:t>Model Year</a:t>
                </a:r>
              </a:p>
            </c:rich>
          </c:tx>
          <c:layout>
            <c:manualLayout>
              <c:xMode val="edge"/>
              <c:yMode val="edge"/>
              <c:x val="0.45584113866954745"/>
              <c:y val="0.8987341160360076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105377792"/>
        <c:crosses val="autoZero"/>
        <c:crossBetween val="midCat"/>
        <c:majorUnit val="1"/>
      </c:valAx>
      <c:valAx>
        <c:axId val="105377792"/>
        <c:scaling>
          <c:orientation val="minMax"/>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Failure Rate (%)</a:t>
                </a:r>
              </a:p>
            </c:rich>
          </c:tx>
          <c:layout>
            <c:manualLayout>
              <c:xMode val="edge"/>
              <c:yMode val="edge"/>
              <c:x val="2.4216626387048138E-2"/>
              <c:y val="0.3746836632633220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25" b="1" i="0" u="none" strike="noStrike" baseline="0">
                <a:solidFill>
                  <a:srgbClr val="000000"/>
                </a:solidFill>
                <a:latin typeface="Arial"/>
                <a:ea typeface="Arial"/>
                <a:cs typeface="Arial"/>
              </a:defRPr>
            </a:pPr>
            <a:endParaRPr lang="en-US"/>
          </a:p>
        </c:txPr>
        <c:crossAx val="105362944"/>
        <c:crosses val="autoZero"/>
        <c:crossBetween val="midCat"/>
        <c:majorUnit val="0.1"/>
      </c:valAx>
    </c:plotArea>
    <c:legend>
      <c:legendPos val="r"/>
      <c:layout>
        <c:manualLayout>
          <c:xMode val="edge"/>
          <c:yMode val="edge"/>
          <c:x val="0.71360144338393761"/>
          <c:y val="0.22031294681515193"/>
          <c:w val="0.14814836264278874"/>
          <c:h val="0.18227843003000707"/>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Arial"/>
                <a:ea typeface="Arial"/>
                <a:cs typeface="Arial"/>
              </a:defRPr>
            </a:pPr>
            <a:r>
              <a:rPr lang="en-US" sz="200" b="1" i="0" u="none" strike="noStrike" baseline="0">
                <a:solidFill>
                  <a:srgbClr val="000000"/>
                </a:solidFill>
                <a:latin typeface="Arial"/>
                <a:cs typeface="Arial"/>
              </a:rPr>
              <a:t>Number of Waivers</a:t>
            </a:r>
          </a:p>
          <a:p>
            <a:pPr>
              <a:defRPr sz="175" b="0" i="0" u="none" strike="noStrike" baseline="0">
                <a:solidFill>
                  <a:srgbClr val="000000"/>
                </a:solidFill>
                <a:latin typeface="Arial"/>
                <a:ea typeface="Arial"/>
                <a:cs typeface="Arial"/>
              </a:defRPr>
            </a:pPr>
            <a:r>
              <a:rPr lang="en-US" sz="200"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'(2)(v) Waivers'!$B$10:$D$10</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'(2)(v) Waivers'!$A$12:$A$25</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'(2)(v) Waivers'!$B$12:$B$25</c:f>
              <c:numCache>
                <c:formatCode>#,##0</c:formatCode>
                <c:ptCount val="14"/>
                <c:pt idx="0">
                  <c:v>3</c:v>
                </c:pt>
                <c:pt idx="1">
                  <c:v>0</c:v>
                </c:pt>
                <c:pt idx="2">
                  <c:v>0</c:v>
                </c:pt>
                <c:pt idx="3">
                  <c:v>1</c:v>
                </c:pt>
                <c:pt idx="4">
                  <c:v>0</c:v>
                </c:pt>
                <c:pt idx="5">
                  <c:v>1</c:v>
                </c:pt>
                <c:pt idx="6">
                  <c:v>0</c:v>
                </c:pt>
                <c:pt idx="7">
                  <c:v>0</c:v>
                </c:pt>
                <c:pt idx="8">
                  <c:v>0</c:v>
                </c:pt>
                <c:pt idx="9">
                  <c:v>2</c:v>
                </c:pt>
                <c:pt idx="10">
                  <c:v>0</c:v>
                </c:pt>
                <c:pt idx="11">
                  <c:v>0</c:v>
                </c:pt>
                <c:pt idx="12">
                  <c:v>0</c:v>
                </c:pt>
                <c:pt idx="13">
                  <c:v>0</c:v>
                </c:pt>
              </c:numCache>
            </c:numRef>
          </c:val>
          <c:smooth val="0"/>
          <c:extLst>
            <c:ext xmlns:c16="http://schemas.microsoft.com/office/drawing/2014/chart" uri="{C3380CC4-5D6E-409C-BE32-E72D297353CC}">
              <c16:uniqueId val="{00000000-57F2-42BE-A9F2-28471114A2E2}"/>
            </c:ext>
          </c:extLst>
        </c:ser>
        <c:ser>
          <c:idx val="1"/>
          <c:order val="1"/>
          <c:tx>
            <c:strRef>
              <c:f>'(2)(v) Waivers'!$E$10:$G$10</c:f>
              <c:strCache>
                <c:ptCount val="1"/>
                <c:pt idx="0">
                  <c:v>MDGV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'(2)(v) Waivers'!$F$12:$F$25</c:f>
              <c:numCache>
                <c:formatCode>#,##0</c:formatCode>
                <c:ptCount val="14"/>
                <c:pt idx="1">
                  <c:v>887</c:v>
                </c:pt>
                <c:pt idx="2">
                  <c:v>677</c:v>
                </c:pt>
                <c:pt idx="3">
                  <c:v>660</c:v>
                </c:pt>
                <c:pt idx="4">
                  <c:v>1118</c:v>
                </c:pt>
                <c:pt idx="5">
                  <c:v>970</c:v>
                </c:pt>
                <c:pt idx="6">
                  <c:v>856</c:v>
                </c:pt>
                <c:pt idx="7">
                  <c:v>877</c:v>
                </c:pt>
                <c:pt idx="8">
                  <c:v>1008</c:v>
                </c:pt>
                <c:pt idx="9">
                  <c:v>739</c:v>
                </c:pt>
                <c:pt idx="10">
                  <c:v>481</c:v>
                </c:pt>
                <c:pt idx="11">
                  <c:v>346</c:v>
                </c:pt>
                <c:pt idx="12">
                  <c:v>370</c:v>
                </c:pt>
                <c:pt idx="13">
                  <c:v>169</c:v>
                </c:pt>
              </c:numCache>
            </c:numRef>
          </c:val>
          <c:smooth val="0"/>
          <c:extLst>
            <c:ext xmlns:c16="http://schemas.microsoft.com/office/drawing/2014/chart" uri="{C3380CC4-5D6E-409C-BE32-E72D297353CC}">
              <c16:uniqueId val="{00000001-57F2-42BE-A9F2-28471114A2E2}"/>
            </c:ext>
          </c:extLst>
        </c:ser>
        <c:dLbls>
          <c:showLegendKey val="0"/>
          <c:showVal val="0"/>
          <c:showCatName val="0"/>
          <c:showSerName val="0"/>
          <c:showPercent val="0"/>
          <c:showBubbleSize val="0"/>
        </c:dLbls>
        <c:marker val="1"/>
        <c:smooth val="0"/>
        <c:axId val="112056576"/>
        <c:axId val="112059136"/>
      </c:lineChart>
      <c:catAx>
        <c:axId val="112056576"/>
        <c:scaling>
          <c:orientation val="minMax"/>
        </c:scaling>
        <c:delete val="0"/>
        <c:axPos val="b"/>
        <c:title>
          <c:tx>
            <c:rich>
              <a:bodyPr/>
              <a:lstStyle/>
              <a:p>
                <a:pPr>
                  <a:defRPr sz="175" b="1" i="0" u="none" strike="noStrike" baseline="0">
                    <a:solidFill>
                      <a:srgbClr val="000000"/>
                    </a:solidFill>
                    <a:latin typeface="Arial"/>
                    <a:ea typeface="Arial"/>
                    <a:cs typeface="Arial"/>
                  </a:defRPr>
                </a:pPr>
                <a:r>
                  <a:rPr lang="en-US"/>
                  <a:t>Model 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12059136"/>
        <c:crosses val="autoZero"/>
        <c:auto val="1"/>
        <c:lblAlgn val="ctr"/>
        <c:lblOffset val="100"/>
        <c:tickLblSkip val="1"/>
        <c:tickMarkSkip val="1"/>
        <c:noMultiLvlLbl val="0"/>
      </c:catAx>
      <c:valAx>
        <c:axId val="112059136"/>
        <c:scaling>
          <c:orientation val="minMax"/>
          <c:max val="5"/>
        </c:scaling>
        <c:delete val="0"/>
        <c:axPos val="l"/>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en-US"/>
                  <a:t># of Waivers</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12056576"/>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Arial"/>
                <a:ea typeface="Arial"/>
                <a:cs typeface="Arial"/>
              </a:defRPr>
            </a:pPr>
            <a:r>
              <a:rPr lang="en-US" sz="200" b="1" i="0" u="none" strike="noStrike" baseline="0">
                <a:solidFill>
                  <a:srgbClr val="000000"/>
                </a:solidFill>
                <a:latin typeface="Arial"/>
                <a:cs typeface="Arial"/>
              </a:rPr>
              <a:t>Waivers Authorized</a:t>
            </a:r>
          </a:p>
          <a:p>
            <a:pPr>
              <a:defRPr sz="175" b="0" i="0" u="none" strike="noStrike" baseline="0">
                <a:solidFill>
                  <a:srgbClr val="000000"/>
                </a:solidFill>
                <a:latin typeface="Arial"/>
                <a:ea typeface="Arial"/>
                <a:cs typeface="Arial"/>
              </a:defRPr>
            </a:pPr>
            <a:r>
              <a:rPr lang="en-US" sz="200"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'(2)(v) Waivers'!$B$10:$D$10</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'(2)(v) Waivers'!$A$12:$A$25</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'(2)(v) Waivers'!$D$12:$D$25</c:f>
              <c:numCache>
                <c:formatCode>0.0%</c:formatCode>
                <c:ptCount val="14"/>
                <c:pt idx="0">
                  <c:v>1.9826845548873175E-4</c:v>
                </c:pt>
                <c:pt idx="1">
                  <c:v>0</c:v>
                </c:pt>
                <c:pt idx="2">
                  <c:v>0</c:v>
                </c:pt>
                <c:pt idx="3">
                  <c:v>8.5397096498719045E-5</c:v>
                </c:pt>
                <c:pt idx="4">
                  <c:v>0</c:v>
                </c:pt>
                <c:pt idx="5">
                  <c:v>8.8605351763246498E-5</c:v>
                </c:pt>
                <c:pt idx="6">
                  <c:v>0</c:v>
                </c:pt>
                <c:pt idx="7">
                  <c:v>0</c:v>
                </c:pt>
                <c:pt idx="8">
                  <c:v>0</c:v>
                </c:pt>
                <c:pt idx="9">
                  <c:v>3.0353619669145547E-4</c:v>
                </c:pt>
                <c:pt idx="10">
                  <c:v>0</c:v>
                </c:pt>
                <c:pt idx="11">
                  <c:v>0</c:v>
                </c:pt>
                <c:pt idx="12">
                  <c:v>0</c:v>
                </c:pt>
                <c:pt idx="13">
                  <c:v>0</c:v>
                </c:pt>
              </c:numCache>
            </c:numRef>
          </c:val>
          <c:smooth val="0"/>
          <c:extLst>
            <c:ext xmlns:c16="http://schemas.microsoft.com/office/drawing/2014/chart" uri="{C3380CC4-5D6E-409C-BE32-E72D297353CC}">
              <c16:uniqueId val="{00000000-7101-44CB-BD17-039377DE4435}"/>
            </c:ext>
          </c:extLst>
        </c:ser>
        <c:ser>
          <c:idx val="1"/>
          <c:order val="1"/>
          <c:tx>
            <c:strRef>
              <c:f>'(2)(v) Waivers'!$E$10:$G$10</c:f>
              <c:strCache>
                <c:ptCount val="1"/>
                <c:pt idx="0">
                  <c:v>MDGV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'(2)(v) Waivers'!$G$12:$G$25</c:f>
              <c:numCache>
                <c:formatCode>0.0%</c:formatCode>
                <c:ptCount val="14"/>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1-7101-44CB-BD17-039377DE4435}"/>
            </c:ext>
          </c:extLst>
        </c:ser>
        <c:dLbls>
          <c:showLegendKey val="0"/>
          <c:showVal val="0"/>
          <c:showCatName val="0"/>
          <c:showSerName val="0"/>
          <c:showPercent val="0"/>
          <c:showBubbleSize val="0"/>
        </c:dLbls>
        <c:marker val="1"/>
        <c:smooth val="0"/>
        <c:axId val="111606016"/>
        <c:axId val="112018176"/>
      </c:lineChart>
      <c:catAx>
        <c:axId val="111606016"/>
        <c:scaling>
          <c:orientation val="minMax"/>
        </c:scaling>
        <c:delete val="0"/>
        <c:axPos val="b"/>
        <c:title>
          <c:tx>
            <c:rich>
              <a:bodyPr/>
              <a:lstStyle/>
              <a:p>
                <a:pPr>
                  <a:defRPr sz="175" b="1" i="0" u="none" strike="noStrike" baseline="0">
                    <a:solidFill>
                      <a:srgbClr val="000000"/>
                    </a:solidFill>
                    <a:latin typeface="Arial"/>
                    <a:ea typeface="Arial"/>
                    <a:cs typeface="Arial"/>
                  </a:defRPr>
                </a:pPr>
                <a:r>
                  <a:rPr lang="en-US"/>
                  <a:t>Model 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12018176"/>
        <c:crosses val="autoZero"/>
        <c:auto val="1"/>
        <c:lblAlgn val="ctr"/>
        <c:lblOffset val="100"/>
        <c:tickLblSkip val="2"/>
        <c:tickMarkSkip val="1"/>
        <c:noMultiLvlLbl val="0"/>
      </c:catAx>
      <c:valAx>
        <c:axId val="112018176"/>
        <c:scaling>
          <c:orientation val="minMax"/>
          <c:max val="2.0000000000000052E-3"/>
          <c:min val="0"/>
        </c:scaling>
        <c:delete val="0"/>
        <c:axPos val="l"/>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en-US"/>
                  <a:t>Waiver Rate (% of Initial Failures)</a:t>
                </a:r>
              </a:p>
            </c:rich>
          </c:tx>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11606016"/>
        <c:crosses val="autoZero"/>
        <c:crossBetween val="midCat"/>
        <c:majorUnit val="2.0000000000000052E-3"/>
        <c:minorUnit val="2.0000000000000052E-3"/>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Arial"/>
                <a:ea typeface="Arial"/>
                <a:cs typeface="Arial"/>
              </a:defRPr>
            </a:pPr>
            <a:r>
              <a:rPr lang="en-US" sz="200" b="1" i="0" u="none" strike="noStrike" baseline="0">
                <a:solidFill>
                  <a:srgbClr val="000000"/>
                </a:solidFill>
                <a:latin typeface="Arial"/>
                <a:cs typeface="Arial"/>
              </a:rPr>
              <a:t>Number of Waivers</a:t>
            </a:r>
          </a:p>
          <a:p>
            <a:pPr>
              <a:defRPr sz="175" b="0" i="0" u="none" strike="noStrike" baseline="0">
                <a:solidFill>
                  <a:srgbClr val="000000"/>
                </a:solidFill>
                <a:latin typeface="Arial"/>
                <a:ea typeface="Arial"/>
                <a:cs typeface="Arial"/>
              </a:defRPr>
            </a:pPr>
            <a:r>
              <a:rPr lang="en-US" sz="200"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'(2)(v) Waivers'!$B$10:$D$10</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'(2)(v) Waivers'!$A$12:$A$25</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'(2)(v) Waivers'!$B$12:$B$25</c:f>
              <c:numCache>
                <c:formatCode>#,##0</c:formatCode>
                <c:ptCount val="14"/>
                <c:pt idx="0">
                  <c:v>3</c:v>
                </c:pt>
                <c:pt idx="1">
                  <c:v>0</c:v>
                </c:pt>
                <c:pt idx="2">
                  <c:v>0</c:v>
                </c:pt>
                <c:pt idx="3">
                  <c:v>1</c:v>
                </c:pt>
                <c:pt idx="4">
                  <c:v>0</c:v>
                </c:pt>
                <c:pt idx="5">
                  <c:v>1</c:v>
                </c:pt>
                <c:pt idx="6">
                  <c:v>0</c:v>
                </c:pt>
                <c:pt idx="7">
                  <c:v>0</c:v>
                </c:pt>
                <c:pt idx="8">
                  <c:v>0</c:v>
                </c:pt>
                <c:pt idx="9">
                  <c:v>2</c:v>
                </c:pt>
                <c:pt idx="10">
                  <c:v>0</c:v>
                </c:pt>
                <c:pt idx="11">
                  <c:v>0</c:v>
                </c:pt>
                <c:pt idx="12">
                  <c:v>0</c:v>
                </c:pt>
                <c:pt idx="13">
                  <c:v>0</c:v>
                </c:pt>
              </c:numCache>
            </c:numRef>
          </c:val>
          <c:smooth val="0"/>
          <c:extLst>
            <c:ext xmlns:c16="http://schemas.microsoft.com/office/drawing/2014/chart" uri="{C3380CC4-5D6E-409C-BE32-E72D297353CC}">
              <c16:uniqueId val="{00000000-1B6C-4A37-915A-EED210B563A9}"/>
            </c:ext>
          </c:extLst>
        </c:ser>
        <c:ser>
          <c:idx val="1"/>
          <c:order val="1"/>
          <c:tx>
            <c:strRef>
              <c:f>'(2)(v) Waivers'!$E$10:$G$10</c:f>
              <c:strCache>
                <c:ptCount val="1"/>
                <c:pt idx="0">
                  <c:v>MDGV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'(2)(v) Waivers'!$F$12:$F$25</c:f>
              <c:numCache>
                <c:formatCode>#,##0</c:formatCode>
                <c:ptCount val="14"/>
                <c:pt idx="1">
                  <c:v>887</c:v>
                </c:pt>
                <c:pt idx="2">
                  <c:v>677</c:v>
                </c:pt>
                <c:pt idx="3">
                  <c:v>660</c:v>
                </c:pt>
                <c:pt idx="4">
                  <c:v>1118</c:v>
                </c:pt>
                <c:pt idx="5">
                  <c:v>970</c:v>
                </c:pt>
                <c:pt idx="6">
                  <c:v>856</c:v>
                </c:pt>
                <c:pt idx="7">
                  <c:v>877</c:v>
                </c:pt>
                <c:pt idx="8">
                  <c:v>1008</c:v>
                </c:pt>
                <c:pt idx="9">
                  <c:v>739</c:v>
                </c:pt>
                <c:pt idx="10">
                  <c:v>481</c:v>
                </c:pt>
                <c:pt idx="11">
                  <c:v>346</c:v>
                </c:pt>
                <c:pt idx="12">
                  <c:v>370</c:v>
                </c:pt>
                <c:pt idx="13">
                  <c:v>169</c:v>
                </c:pt>
              </c:numCache>
            </c:numRef>
          </c:val>
          <c:smooth val="0"/>
          <c:extLst>
            <c:ext xmlns:c16="http://schemas.microsoft.com/office/drawing/2014/chart" uri="{C3380CC4-5D6E-409C-BE32-E72D297353CC}">
              <c16:uniqueId val="{00000001-1B6C-4A37-915A-EED210B563A9}"/>
            </c:ext>
          </c:extLst>
        </c:ser>
        <c:dLbls>
          <c:showLegendKey val="0"/>
          <c:showVal val="0"/>
          <c:showCatName val="0"/>
          <c:showSerName val="0"/>
          <c:showPercent val="0"/>
          <c:showBubbleSize val="0"/>
        </c:dLbls>
        <c:marker val="1"/>
        <c:smooth val="0"/>
        <c:axId val="112056576"/>
        <c:axId val="112059136"/>
      </c:lineChart>
      <c:catAx>
        <c:axId val="112056576"/>
        <c:scaling>
          <c:orientation val="minMax"/>
        </c:scaling>
        <c:delete val="0"/>
        <c:axPos val="b"/>
        <c:title>
          <c:tx>
            <c:rich>
              <a:bodyPr/>
              <a:lstStyle/>
              <a:p>
                <a:pPr>
                  <a:defRPr sz="175" b="1" i="0" u="none" strike="noStrike" baseline="0">
                    <a:solidFill>
                      <a:srgbClr val="000000"/>
                    </a:solidFill>
                    <a:latin typeface="Arial"/>
                    <a:ea typeface="Arial"/>
                    <a:cs typeface="Arial"/>
                  </a:defRPr>
                </a:pPr>
                <a:r>
                  <a:rPr lang="en-US"/>
                  <a:t>Model 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12059136"/>
        <c:crosses val="autoZero"/>
        <c:auto val="1"/>
        <c:lblAlgn val="ctr"/>
        <c:lblOffset val="100"/>
        <c:tickLblSkip val="1"/>
        <c:tickMarkSkip val="1"/>
        <c:noMultiLvlLbl val="0"/>
      </c:catAx>
      <c:valAx>
        <c:axId val="112059136"/>
        <c:scaling>
          <c:orientation val="minMax"/>
          <c:max val="5"/>
        </c:scaling>
        <c:delete val="0"/>
        <c:axPos val="l"/>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en-US"/>
                  <a:t># of Waivers</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12056576"/>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'(2)(vi) No Known Outcome'!$L$136</c:f>
              <c:strCache>
                <c:ptCount val="1"/>
                <c:pt idx="0">
                  <c:v>NKO</c:v>
                </c:pt>
              </c:strCache>
            </c:strRef>
          </c:tx>
          <c:spPr>
            <a:solidFill>
              <a:schemeClr val="accent1"/>
            </a:solidFill>
            <a:ln>
              <a:noFill/>
            </a:ln>
            <a:effectLst/>
          </c:spPr>
          <c:invertIfNegative val="0"/>
          <c:cat>
            <c:multiLvlStrRef>
              <c:f>'(2)(vi) No Known Outcome'!$K$137:$K$141</c:f>
            </c:multiLvlStrRef>
          </c:cat>
          <c:val>
            <c:numRef>
              <c:f>'(2)(vi) No Known Outcome'!$L$137:$L$141</c:f>
            </c:numRef>
          </c:val>
          <c:extLst>
            <c:ext xmlns:c16="http://schemas.microsoft.com/office/drawing/2014/chart" uri="{C3380CC4-5D6E-409C-BE32-E72D297353CC}">
              <c16:uniqueId val="{00000000-8CBE-4130-8EFE-4D495962F768}"/>
            </c:ext>
          </c:extLst>
        </c:ser>
        <c:dLbls>
          <c:showLegendKey val="0"/>
          <c:showVal val="0"/>
          <c:showCatName val="0"/>
          <c:showSerName val="0"/>
          <c:showPercent val="0"/>
          <c:showBubbleSize val="0"/>
        </c:dLbls>
        <c:gapWidth val="219"/>
        <c:axId val="695363928"/>
        <c:axId val="695366880"/>
      </c:barChart>
      <c:catAx>
        <c:axId val="695363928"/>
        <c:scaling>
          <c:orientation val="minMax"/>
          <c:min val="1"/>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5366880"/>
        <c:crosses val="autoZero"/>
        <c:auto val="1"/>
        <c:lblAlgn val="ctr"/>
        <c:lblOffset val="100"/>
        <c:noMultiLvlLbl val="0"/>
      </c:catAx>
      <c:valAx>
        <c:axId val="695366880"/>
        <c:scaling>
          <c:orientation val="minMax"/>
          <c:min val="20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53639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 Test Pass Rate</a:t>
            </a: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35572681800473782"/>
          <c:y val="4.3478283807488902E-2"/>
        </c:manualLayout>
      </c:layout>
      <c:overlay val="0"/>
      <c:spPr>
        <a:noFill/>
        <a:ln w="25400">
          <a:noFill/>
        </a:ln>
      </c:spPr>
    </c:title>
    <c:autoTitleDeleted val="0"/>
    <c:plotArea>
      <c:layout>
        <c:manualLayout>
          <c:layoutTarget val="inner"/>
          <c:xMode val="edge"/>
          <c:yMode val="edge"/>
          <c:x val="0.14977973568281941"/>
          <c:y val="0.18518547640127594"/>
          <c:w val="0.76651982378855565"/>
          <c:h val="0.66666771504460065"/>
        </c:manualLayout>
      </c:layout>
      <c:scatterChart>
        <c:scatterStyle val="lineMarker"/>
        <c:varyColors val="0"/>
        <c:ser>
          <c:idx val="0"/>
          <c:order val="0"/>
          <c:tx>
            <c:strRef>
              <c:f>'(2)(xi) Pass OBD'!$B$6:$D$6</c:f>
              <c:strCache>
                <c:ptCount val="1"/>
                <c:pt idx="0">
                  <c:v>LDGV</c:v>
                </c:pt>
              </c:strCache>
            </c:strRef>
          </c:tx>
          <c:marker>
            <c:symbol val="diamond"/>
            <c:size val="8"/>
          </c:marker>
          <c:xVal>
            <c:numRef>
              <c:f>'(2)(xi) Pass OBD'!$A$8:$A$23</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xVal>
          <c:yVal>
            <c:numRef>
              <c:f>'(2)(xi) Pass OBD'!$D$8:$D$23</c:f>
              <c:numCache>
                <c:formatCode>0.0%</c:formatCode>
                <c:ptCount val="16"/>
                <c:pt idx="0">
                  <c:v>0.8954836453625995</c:v>
                </c:pt>
                <c:pt idx="1">
                  <c:v>0.90937527260944884</c:v>
                </c:pt>
                <c:pt idx="2">
                  <c:v>0.92123265120975117</c:v>
                </c:pt>
                <c:pt idx="3">
                  <c:v>0.93505221753568246</c:v>
                </c:pt>
                <c:pt idx="4">
                  <c:v>0.94236535366825958</c:v>
                </c:pt>
                <c:pt idx="5">
                  <c:v>0.95007609950666527</c:v>
                </c:pt>
                <c:pt idx="6">
                  <c:v>0.96011490870797389</c:v>
                </c:pt>
                <c:pt idx="7">
                  <c:v>0.96684728797998165</c:v>
                </c:pt>
                <c:pt idx="8">
                  <c:v>0.97365888332536543</c:v>
                </c:pt>
                <c:pt idx="9">
                  <c:v>0.97913743306422685</c:v>
                </c:pt>
                <c:pt idx="10">
                  <c:v>0.98136589366258142</c:v>
                </c:pt>
                <c:pt idx="11">
                  <c:v>0.98086438115821495</c:v>
                </c:pt>
                <c:pt idx="12">
                  <c:v>0.98623469297859223</c:v>
                </c:pt>
                <c:pt idx="13">
                  <c:v>0.9848210370593472</c:v>
                </c:pt>
                <c:pt idx="14">
                  <c:v>0.97836711595843195</c:v>
                </c:pt>
                <c:pt idx="15">
                  <c:v>0.91666666666666663</c:v>
                </c:pt>
              </c:numCache>
            </c:numRef>
          </c:yVal>
          <c:smooth val="0"/>
          <c:extLst>
            <c:ext xmlns:c16="http://schemas.microsoft.com/office/drawing/2014/chart" uri="{C3380CC4-5D6E-409C-BE32-E72D297353CC}">
              <c16:uniqueId val="{00000000-2DDF-41DD-BAEB-0E28EDC7706C}"/>
            </c:ext>
          </c:extLst>
        </c:ser>
        <c:ser>
          <c:idx val="2"/>
          <c:order val="1"/>
          <c:tx>
            <c:strRef>
              <c:f>'(2)(xi) Pass OBD'!$E$6:$G$6</c:f>
              <c:strCache>
                <c:ptCount val="1"/>
                <c:pt idx="0">
                  <c:v>MDGV</c:v>
                </c:pt>
              </c:strCache>
            </c:strRef>
          </c:tx>
          <c:marker>
            <c:symbol val="triangle"/>
            <c:size val="8"/>
          </c:marker>
          <c:xVal>
            <c:numRef>
              <c:f>'(2)(xi) Pass OBD'!$A$8:$A$23</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xVal>
          <c:yVal>
            <c:numRef>
              <c:f>'(2)(xi) Pass OBD'!$G$8:$G$23</c:f>
              <c:numCache>
                <c:formatCode>0.0%</c:formatCode>
                <c:ptCount val="16"/>
                <c:pt idx="2">
                  <c:v>0.84252325845246201</c:v>
                </c:pt>
                <c:pt idx="3">
                  <c:v>0.84816753926701571</c:v>
                </c:pt>
                <c:pt idx="4">
                  <c:v>0.8561323733737527</c:v>
                </c:pt>
                <c:pt idx="5">
                  <c:v>0.88128407026044819</c:v>
                </c:pt>
                <c:pt idx="6">
                  <c:v>0.89144654088050312</c:v>
                </c:pt>
                <c:pt idx="7">
                  <c:v>0.90401567091087165</c:v>
                </c:pt>
                <c:pt idx="8">
                  <c:v>0.92936623125302376</c:v>
                </c:pt>
                <c:pt idx="9">
                  <c:v>0.95218996689584923</c:v>
                </c:pt>
                <c:pt idx="10">
                  <c:v>0.96665974960226875</c:v>
                </c:pt>
                <c:pt idx="11">
                  <c:v>0.97118392886547011</c:v>
                </c:pt>
                <c:pt idx="12">
                  <c:v>0.97778177027188884</c:v>
                </c:pt>
                <c:pt idx="13">
                  <c:v>0.97942036044812475</c:v>
                </c:pt>
                <c:pt idx="14">
                  <c:v>0.84378698224852067</c:v>
                </c:pt>
                <c:pt idx="15">
                  <c:v>0.75</c:v>
                </c:pt>
              </c:numCache>
            </c:numRef>
          </c:yVal>
          <c:smooth val="0"/>
          <c:extLst>
            <c:ext xmlns:c16="http://schemas.microsoft.com/office/drawing/2014/chart" uri="{C3380CC4-5D6E-409C-BE32-E72D297353CC}">
              <c16:uniqueId val="{00000001-2DDF-41DD-BAEB-0E28EDC7706C}"/>
            </c:ext>
          </c:extLst>
        </c:ser>
        <c:ser>
          <c:idx val="1"/>
          <c:order val="2"/>
          <c:tx>
            <c:strRef>
              <c:f>'(2)(xi) Pass OBD'!$H$6:$J$6</c:f>
              <c:strCache>
                <c:ptCount val="1"/>
                <c:pt idx="0">
                  <c:v>LDDV</c:v>
                </c:pt>
              </c:strCache>
            </c:strRef>
          </c:tx>
          <c:xVal>
            <c:numRef>
              <c:f>'(2)(xi) Pass OBD'!$A$8:$A$23</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xVal>
          <c:yVal>
            <c:numRef>
              <c:f>'(2)(xi) Pass OBD'!$J$8:$J$23</c:f>
              <c:numCache>
                <c:formatCode>0.0%</c:formatCode>
                <c:ptCount val="16"/>
                <c:pt idx="0">
                  <c:v>0.9</c:v>
                </c:pt>
                <c:pt idx="1">
                  <c:v>0.97468354430379744</c:v>
                </c:pt>
                <c:pt idx="2">
                  <c:v>0.75572519083969469</c:v>
                </c:pt>
                <c:pt idx="3">
                  <c:v>0.78346456692913391</c:v>
                </c:pt>
                <c:pt idx="4">
                  <c:v>0.86343612334801767</c:v>
                </c:pt>
                <c:pt idx="5">
                  <c:v>0.85375118708452047</c:v>
                </c:pt>
                <c:pt idx="6">
                  <c:v>0.8722466960352423</c:v>
                </c:pt>
                <c:pt idx="7">
                  <c:v>0.91856452726017945</c:v>
                </c:pt>
                <c:pt idx="8">
                  <c:v>0.93524888709024689</c:v>
                </c:pt>
                <c:pt idx="9">
                  <c:v>0.89516957862281599</c:v>
                </c:pt>
                <c:pt idx="10">
                  <c:v>0.92656249999999996</c:v>
                </c:pt>
                <c:pt idx="11">
                  <c:v>0.92009685230024219</c:v>
                </c:pt>
                <c:pt idx="12">
                  <c:v>0.9631578947368421</c:v>
                </c:pt>
                <c:pt idx="13">
                  <c:v>0.95309568480300189</c:v>
                </c:pt>
                <c:pt idx="14">
                  <c:v>0.91082802547770703</c:v>
                </c:pt>
                <c:pt idx="15">
                  <c:v>1</c:v>
                </c:pt>
              </c:numCache>
            </c:numRef>
          </c:yVal>
          <c:smooth val="0"/>
          <c:extLst>
            <c:ext xmlns:c16="http://schemas.microsoft.com/office/drawing/2014/chart" uri="{C3380CC4-5D6E-409C-BE32-E72D297353CC}">
              <c16:uniqueId val="{00000002-2DDF-41DD-BAEB-0E28EDC7706C}"/>
            </c:ext>
          </c:extLst>
        </c:ser>
        <c:ser>
          <c:idx val="3"/>
          <c:order val="3"/>
          <c:tx>
            <c:strRef>
              <c:f>'(2)(xi) Pass OBD'!$K$6:$M$6</c:f>
              <c:strCache>
                <c:ptCount val="1"/>
                <c:pt idx="0">
                  <c:v>MDDV</c:v>
                </c:pt>
              </c:strCache>
            </c:strRef>
          </c:tx>
          <c:xVal>
            <c:numRef>
              <c:f>'(2)(xi) Pass OBD'!$A$8:$A$23</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xVal>
          <c:yVal>
            <c:numRef>
              <c:f>'(2)(xi) Pass OBD'!$M$8:$M$23</c:f>
              <c:numCache>
                <c:formatCode>0.0%</c:formatCode>
                <c:ptCount val="16"/>
                <c:pt idx="1">
                  <c:v>0.84077281812125249</c:v>
                </c:pt>
                <c:pt idx="2">
                  <c:v>0.865979381443299</c:v>
                </c:pt>
                <c:pt idx="3">
                  <c:v>0.84848484848484851</c:v>
                </c:pt>
                <c:pt idx="4">
                  <c:v>0.77332570120206068</c:v>
                </c:pt>
                <c:pt idx="5">
                  <c:v>0.79078014184397161</c:v>
                </c:pt>
                <c:pt idx="6">
                  <c:v>0.7969475779694758</c:v>
                </c:pt>
                <c:pt idx="7">
                  <c:v>0.79272254710851198</c:v>
                </c:pt>
                <c:pt idx="8">
                  <c:v>0.84347275031685676</c:v>
                </c:pt>
                <c:pt idx="9">
                  <c:v>0.8618609082248333</c:v>
                </c:pt>
                <c:pt idx="10">
                  <c:v>0.89622641509433965</c:v>
                </c:pt>
                <c:pt idx="11">
                  <c:v>0.91141199226305614</c:v>
                </c:pt>
                <c:pt idx="12">
                  <c:v>0.93178036605657233</c:v>
                </c:pt>
                <c:pt idx="13">
                  <c:v>0.95041322314049592</c:v>
                </c:pt>
                <c:pt idx="14">
                  <c:v>0.88118811881188119</c:v>
                </c:pt>
                <c:pt idx="15">
                  <c:v>0.8</c:v>
                </c:pt>
              </c:numCache>
            </c:numRef>
          </c:yVal>
          <c:smooth val="0"/>
          <c:extLst>
            <c:ext xmlns:c16="http://schemas.microsoft.com/office/drawing/2014/chart" uri="{C3380CC4-5D6E-409C-BE32-E72D297353CC}">
              <c16:uniqueId val="{00000003-2DDF-41DD-BAEB-0E28EDC7706C}"/>
            </c:ext>
          </c:extLst>
        </c:ser>
        <c:dLbls>
          <c:showLegendKey val="0"/>
          <c:showVal val="0"/>
          <c:showCatName val="0"/>
          <c:showSerName val="0"/>
          <c:showPercent val="0"/>
          <c:showBubbleSize val="0"/>
        </c:dLbls>
        <c:axId val="114957696"/>
        <c:axId val="114976256"/>
      </c:scatterChart>
      <c:valAx>
        <c:axId val="114957696"/>
        <c:scaling>
          <c:orientation val="minMax"/>
          <c:max val="2022"/>
          <c:min val="2007"/>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7577095116631546"/>
              <c:y val="0.9146551655917382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4976256"/>
        <c:crosses val="autoZero"/>
        <c:crossBetween val="midCat"/>
        <c:majorUnit val="1"/>
      </c:valAx>
      <c:valAx>
        <c:axId val="114976256"/>
        <c:scaling>
          <c:orientation val="minMax"/>
          <c:max val="1"/>
          <c:min val="0.4"/>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OBD Pass Rate (%)</a:t>
                </a:r>
              </a:p>
            </c:rich>
          </c:tx>
          <c:layout>
            <c:manualLayout>
              <c:xMode val="edge"/>
              <c:yMode val="edge"/>
              <c:x val="2.7533064325789211E-2"/>
              <c:y val="0.3574884044017113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4957696"/>
        <c:crosses val="autoZero"/>
        <c:crossBetween val="midCat"/>
        <c:majorUnit val="0.1"/>
      </c:valAx>
      <c:spPr>
        <a:noFill/>
        <a:ln w="12700">
          <a:solidFill>
            <a:srgbClr val="808080"/>
          </a:solidFill>
          <a:prstDash val="solid"/>
        </a:ln>
      </c:spPr>
    </c:plotArea>
    <c:legend>
      <c:legendPos val="r"/>
      <c:layout>
        <c:manualLayout>
          <c:xMode val="edge"/>
          <c:yMode val="edge"/>
          <c:x val="0.16179474175897507"/>
          <c:y val="0.52696887763401434"/>
          <c:w val="0.20040576124330553"/>
          <c:h val="7.094601979211143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675" b="1" i="0" u="none" strike="noStrike" baseline="0">
                <a:solidFill>
                  <a:srgbClr val="000000"/>
                </a:solidFill>
                <a:latin typeface="Arial"/>
                <a:cs typeface="Arial"/>
              </a:rPr>
              <a:t>Number of Passing OBD Tests</a:t>
            </a:r>
          </a:p>
          <a:p>
            <a:pPr>
              <a:defRPr sz="1200" b="0" i="0" u="none" strike="noStrike" baseline="0">
                <a:solidFill>
                  <a:srgbClr val="000000"/>
                </a:solidFill>
                <a:latin typeface="Arial"/>
                <a:ea typeface="Arial"/>
                <a:cs typeface="Arial"/>
              </a:defRPr>
            </a:pPr>
            <a:r>
              <a:rPr lang="en-US" sz="1675" b="0" i="0" u="none" strike="noStrike" baseline="0">
                <a:solidFill>
                  <a:srgbClr val="000000"/>
                </a:solidFill>
                <a:latin typeface="Arial"/>
                <a:cs typeface="Arial"/>
              </a:rPr>
              <a:t>by Model Year and Vehicle Class </a:t>
            </a:r>
          </a:p>
        </c:rich>
      </c:tx>
      <c:layout>
        <c:manualLayout>
          <c:xMode val="edge"/>
          <c:yMode val="edge"/>
          <c:x val="0.32229617559993701"/>
          <c:y val="2.7331183928273526E-2"/>
        </c:manualLayout>
      </c:layout>
      <c:overlay val="0"/>
      <c:spPr>
        <a:noFill/>
        <a:ln w="25400">
          <a:noFill/>
        </a:ln>
      </c:spPr>
    </c:title>
    <c:autoTitleDeleted val="0"/>
    <c:plotArea>
      <c:layout>
        <c:manualLayout>
          <c:layoutTarget val="inner"/>
          <c:xMode val="edge"/>
          <c:yMode val="edge"/>
          <c:x val="0.14790302917941744"/>
          <c:y val="0.1527332388694235"/>
          <c:w val="0.77925028806469065"/>
          <c:h val="0.686495715760428"/>
        </c:manualLayout>
      </c:layout>
      <c:lineChart>
        <c:grouping val="standard"/>
        <c:varyColors val="0"/>
        <c:ser>
          <c:idx val="0"/>
          <c:order val="0"/>
          <c:tx>
            <c:strRef>
              <c:f>'(2)(xi) Pass OBD'!$B$6:$D$6</c:f>
              <c:strCache>
                <c:ptCount val="1"/>
                <c:pt idx="0">
                  <c:v>LDGV</c:v>
                </c:pt>
              </c:strCache>
            </c:strRef>
          </c:tx>
          <c:marker>
            <c:symbol val="diamond"/>
            <c:size val="8"/>
          </c:marker>
          <c:cat>
            <c:numRef>
              <c:f>'(2)(xi) Pass OBD'!$A$8:$A$23</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'(2)(xi) Pass OBD'!$B$8:$B$23</c:f>
              <c:numCache>
                <c:formatCode>#,##0</c:formatCode>
                <c:ptCount val="16"/>
                <c:pt idx="0">
                  <c:v>133162</c:v>
                </c:pt>
                <c:pt idx="1">
                  <c:v>145942</c:v>
                </c:pt>
                <c:pt idx="2">
                  <c:v>125915</c:v>
                </c:pt>
                <c:pt idx="3">
                  <c:v>170921</c:v>
                </c:pt>
                <c:pt idx="4">
                  <c:v>192660</c:v>
                </c:pt>
                <c:pt idx="5">
                  <c:v>217233</c:v>
                </c:pt>
                <c:pt idx="6">
                  <c:v>247990</c:v>
                </c:pt>
                <c:pt idx="7">
                  <c:v>268537</c:v>
                </c:pt>
                <c:pt idx="8">
                  <c:v>309569</c:v>
                </c:pt>
                <c:pt idx="9">
                  <c:v>311211</c:v>
                </c:pt>
                <c:pt idx="10">
                  <c:v>323100</c:v>
                </c:pt>
                <c:pt idx="11">
                  <c:v>323134</c:v>
                </c:pt>
                <c:pt idx="12">
                  <c:v>313453</c:v>
                </c:pt>
                <c:pt idx="13">
                  <c:v>222346</c:v>
                </c:pt>
                <c:pt idx="14">
                  <c:v>38035</c:v>
                </c:pt>
                <c:pt idx="15">
                  <c:v>319</c:v>
                </c:pt>
              </c:numCache>
            </c:numRef>
          </c:val>
          <c:smooth val="0"/>
          <c:extLst>
            <c:ext xmlns:c16="http://schemas.microsoft.com/office/drawing/2014/chart" uri="{C3380CC4-5D6E-409C-BE32-E72D297353CC}">
              <c16:uniqueId val="{00000000-F2AC-4943-B5C2-E1FC1D566249}"/>
            </c:ext>
          </c:extLst>
        </c:ser>
        <c:ser>
          <c:idx val="2"/>
          <c:order val="1"/>
          <c:tx>
            <c:strRef>
              <c:f>'(2)(xi) Pass OBD'!$E$6:$G$6</c:f>
              <c:strCache>
                <c:ptCount val="1"/>
                <c:pt idx="0">
                  <c:v>MDGV</c:v>
                </c:pt>
              </c:strCache>
            </c:strRef>
          </c:tx>
          <c:marker>
            <c:symbol val="triangle"/>
            <c:size val="8"/>
          </c:marker>
          <c:cat>
            <c:numRef>
              <c:f>'(2)(xi) Pass OBD'!$A$8:$A$23</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'(2)(xi) Pass OBD'!$E$8:$E$23</c:f>
              <c:numCache>
                <c:formatCode>#,##0</c:formatCode>
                <c:ptCount val="16"/>
                <c:pt idx="1">
                  <c:v>5356</c:v>
                </c:pt>
                <c:pt idx="2">
                  <c:v>3713</c:v>
                </c:pt>
                <c:pt idx="3">
                  <c:v>3726</c:v>
                </c:pt>
                <c:pt idx="4">
                  <c:v>6778</c:v>
                </c:pt>
                <c:pt idx="5">
                  <c:v>7275</c:v>
                </c:pt>
                <c:pt idx="6">
                  <c:v>7087</c:v>
                </c:pt>
                <c:pt idx="7">
                  <c:v>8307</c:v>
                </c:pt>
                <c:pt idx="8">
                  <c:v>13447</c:v>
                </c:pt>
                <c:pt idx="9">
                  <c:v>14957</c:v>
                </c:pt>
                <c:pt idx="10">
                  <c:v>13975</c:v>
                </c:pt>
                <c:pt idx="11">
                  <c:v>11796</c:v>
                </c:pt>
                <c:pt idx="12">
                  <c:v>16327</c:v>
                </c:pt>
                <c:pt idx="13">
                  <c:v>8043</c:v>
                </c:pt>
                <c:pt idx="14">
                  <c:v>713</c:v>
                </c:pt>
                <c:pt idx="15">
                  <c:v>21</c:v>
                </c:pt>
              </c:numCache>
            </c:numRef>
          </c:val>
          <c:smooth val="0"/>
          <c:extLst>
            <c:ext xmlns:c16="http://schemas.microsoft.com/office/drawing/2014/chart" uri="{C3380CC4-5D6E-409C-BE32-E72D297353CC}">
              <c16:uniqueId val="{00000001-F2AC-4943-B5C2-E1FC1D566249}"/>
            </c:ext>
          </c:extLst>
        </c:ser>
        <c:ser>
          <c:idx val="1"/>
          <c:order val="2"/>
          <c:tx>
            <c:strRef>
              <c:f>'(2)(xi) Pass OBD'!$H$6:$J$6</c:f>
              <c:strCache>
                <c:ptCount val="1"/>
                <c:pt idx="0">
                  <c:v>LDDV</c:v>
                </c:pt>
              </c:strCache>
            </c:strRef>
          </c:tx>
          <c:val>
            <c:numRef>
              <c:f>'(2)(xi) Pass OBD'!$J$8:$J$23</c:f>
              <c:numCache>
                <c:formatCode>0.0%</c:formatCode>
                <c:ptCount val="16"/>
                <c:pt idx="0">
                  <c:v>0.9</c:v>
                </c:pt>
                <c:pt idx="1">
                  <c:v>0.97468354430379744</c:v>
                </c:pt>
                <c:pt idx="2">
                  <c:v>0.75572519083969469</c:v>
                </c:pt>
                <c:pt idx="3">
                  <c:v>0.78346456692913391</c:v>
                </c:pt>
                <c:pt idx="4">
                  <c:v>0.86343612334801767</c:v>
                </c:pt>
                <c:pt idx="5">
                  <c:v>0.85375118708452047</c:v>
                </c:pt>
                <c:pt idx="6">
                  <c:v>0.8722466960352423</c:v>
                </c:pt>
                <c:pt idx="7">
                  <c:v>0.91856452726017945</c:v>
                </c:pt>
                <c:pt idx="8">
                  <c:v>0.93524888709024689</c:v>
                </c:pt>
                <c:pt idx="9">
                  <c:v>0.89516957862281599</c:v>
                </c:pt>
                <c:pt idx="10">
                  <c:v>0.92656249999999996</c:v>
                </c:pt>
                <c:pt idx="11">
                  <c:v>0.92009685230024219</c:v>
                </c:pt>
                <c:pt idx="12">
                  <c:v>0.9631578947368421</c:v>
                </c:pt>
                <c:pt idx="13">
                  <c:v>0.95309568480300189</c:v>
                </c:pt>
                <c:pt idx="14">
                  <c:v>0.91082802547770703</c:v>
                </c:pt>
                <c:pt idx="15">
                  <c:v>1</c:v>
                </c:pt>
              </c:numCache>
            </c:numRef>
          </c:val>
          <c:smooth val="0"/>
          <c:extLst>
            <c:ext xmlns:c16="http://schemas.microsoft.com/office/drawing/2014/chart" uri="{C3380CC4-5D6E-409C-BE32-E72D297353CC}">
              <c16:uniqueId val="{00000002-F2AC-4943-B5C2-E1FC1D566249}"/>
            </c:ext>
          </c:extLst>
        </c:ser>
        <c:ser>
          <c:idx val="3"/>
          <c:order val="3"/>
          <c:tx>
            <c:strRef>
              <c:f>'(2)(xi) Pass OBD'!$K$6:$M$6</c:f>
              <c:strCache>
                <c:ptCount val="1"/>
                <c:pt idx="0">
                  <c:v>MDDV</c:v>
                </c:pt>
              </c:strCache>
            </c:strRef>
          </c:tx>
          <c:val>
            <c:numRef>
              <c:f>'(2)(xi) Pass OBD'!$M$8:$M$23</c:f>
              <c:numCache>
                <c:formatCode>0.0%</c:formatCode>
                <c:ptCount val="16"/>
                <c:pt idx="1">
                  <c:v>0.84077281812125249</c:v>
                </c:pt>
                <c:pt idx="2">
                  <c:v>0.865979381443299</c:v>
                </c:pt>
                <c:pt idx="3">
                  <c:v>0.84848484848484851</c:v>
                </c:pt>
                <c:pt idx="4">
                  <c:v>0.77332570120206068</c:v>
                </c:pt>
                <c:pt idx="5">
                  <c:v>0.79078014184397161</c:v>
                </c:pt>
                <c:pt idx="6">
                  <c:v>0.7969475779694758</c:v>
                </c:pt>
                <c:pt idx="7">
                  <c:v>0.79272254710851198</c:v>
                </c:pt>
                <c:pt idx="8">
                  <c:v>0.84347275031685676</c:v>
                </c:pt>
                <c:pt idx="9">
                  <c:v>0.8618609082248333</c:v>
                </c:pt>
                <c:pt idx="10">
                  <c:v>0.89622641509433965</c:v>
                </c:pt>
                <c:pt idx="11">
                  <c:v>0.91141199226305614</c:v>
                </c:pt>
                <c:pt idx="12">
                  <c:v>0.93178036605657233</c:v>
                </c:pt>
                <c:pt idx="13">
                  <c:v>0.95041322314049592</c:v>
                </c:pt>
                <c:pt idx="14">
                  <c:v>0.88118811881188119</c:v>
                </c:pt>
                <c:pt idx="15">
                  <c:v>0.8</c:v>
                </c:pt>
              </c:numCache>
            </c:numRef>
          </c:val>
          <c:smooth val="0"/>
          <c:extLst>
            <c:ext xmlns:c16="http://schemas.microsoft.com/office/drawing/2014/chart" uri="{C3380CC4-5D6E-409C-BE32-E72D297353CC}">
              <c16:uniqueId val="{00000003-F2AC-4943-B5C2-E1FC1D566249}"/>
            </c:ext>
          </c:extLst>
        </c:ser>
        <c:dLbls>
          <c:showLegendKey val="0"/>
          <c:showVal val="0"/>
          <c:showCatName val="0"/>
          <c:showSerName val="0"/>
          <c:showPercent val="0"/>
          <c:showBubbleSize val="0"/>
        </c:dLbls>
        <c:marker val="1"/>
        <c:smooth val="0"/>
        <c:axId val="115009408"/>
        <c:axId val="116076544"/>
      </c:lineChart>
      <c:catAx>
        <c:axId val="115009408"/>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8013296821104468"/>
              <c:y val="0.9019299259696942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6076544"/>
        <c:crosses val="autoZero"/>
        <c:auto val="1"/>
        <c:lblAlgn val="ctr"/>
        <c:lblOffset val="100"/>
        <c:tickLblSkip val="1"/>
        <c:tickMarkSkip val="1"/>
        <c:noMultiLvlLbl val="0"/>
      </c:catAx>
      <c:valAx>
        <c:axId val="116076544"/>
        <c:scaling>
          <c:orientation val="minMax"/>
          <c:max val="400000"/>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5009408"/>
        <c:crosses val="autoZero"/>
        <c:crossBetween val="midCat"/>
        <c:majorUnit val="50000"/>
      </c:valAx>
      <c:spPr>
        <a:noFill/>
        <a:ln w="12700">
          <a:solidFill>
            <a:srgbClr val="808080"/>
          </a:solidFill>
          <a:prstDash val="solid"/>
        </a:ln>
      </c:spPr>
    </c:plotArea>
    <c:legend>
      <c:legendPos val="r"/>
      <c:layout>
        <c:manualLayout>
          <c:xMode val="edge"/>
          <c:yMode val="edge"/>
          <c:x val="0.16477352130657241"/>
          <c:y val="0.20328299306465186"/>
          <c:w val="0.1870911462620021"/>
          <c:h val="7.822335482351965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475" b="1" i="0" u="none" strike="noStrike" baseline="0">
                <a:solidFill>
                  <a:srgbClr val="000000"/>
                </a:solidFill>
                <a:latin typeface="Arial"/>
                <a:cs typeface="Arial"/>
              </a:rPr>
              <a:t>OBD Test Fail Rate</a:t>
            </a:r>
          </a:p>
          <a:p>
            <a:pPr>
              <a:defRPr sz="1200"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a:t>
            </a:r>
            <a:r>
              <a:rPr lang="en-US" sz="1475" b="0" i="0" u="none" strike="noStrike" baseline="0">
                <a:solidFill>
                  <a:srgbClr val="000000"/>
                </a:solidFill>
                <a:latin typeface="Arial"/>
                <a:cs typeface="Arial"/>
              </a:rPr>
              <a:t> </a:t>
            </a:r>
          </a:p>
        </c:rich>
      </c:tx>
      <c:layout>
        <c:manualLayout>
          <c:xMode val="edge"/>
          <c:yMode val="edge"/>
          <c:x val="0.35856082417010648"/>
          <c:y val="1.5100672347463527E-2"/>
        </c:manualLayout>
      </c:layout>
      <c:overlay val="0"/>
      <c:spPr>
        <a:noFill/>
        <a:ln w="25400">
          <a:noFill/>
        </a:ln>
      </c:spPr>
    </c:title>
    <c:autoTitleDeleted val="0"/>
    <c:plotArea>
      <c:layout>
        <c:manualLayout>
          <c:layoutTarget val="inner"/>
          <c:xMode val="edge"/>
          <c:yMode val="edge"/>
          <c:x val="0.10297766749379635"/>
          <c:y val="0.16107382550335567"/>
          <c:w val="0.78411910669975182"/>
          <c:h val="0.66442953020134365"/>
        </c:manualLayout>
      </c:layout>
      <c:scatterChart>
        <c:scatterStyle val="lineMarker"/>
        <c:varyColors val="0"/>
        <c:ser>
          <c:idx val="0"/>
          <c:order val="0"/>
          <c:tx>
            <c:strRef>
              <c:f>'(2)(xii) Fail OBD'!$B$6:$D$6</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xVal>
            <c:numRef>
              <c:f>'(2)(xii) Fail OBD'!$A$8:$A$23</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xVal>
          <c:yVal>
            <c:numRef>
              <c:f>'(2)(xii) Fail OBD'!$D$8:$D$23</c:f>
              <c:numCache>
                <c:formatCode>0.0%</c:formatCode>
                <c:ptCount val="16"/>
                <c:pt idx="0">
                  <c:v>0.10451635463740047</c:v>
                </c:pt>
                <c:pt idx="1">
                  <c:v>9.0624727390551205E-2</c:v>
                </c:pt>
                <c:pt idx="2">
                  <c:v>7.8767348790248826E-2</c:v>
                </c:pt>
                <c:pt idx="3">
                  <c:v>6.4947782464317566E-2</c:v>
                </c:pt>
                <c:pt idx="4">
                  <c:v>5.763464633174039E-2</c:v>
                </c:pt>
                <c:pt idx="5">
                  <c:v>4.9923900493334734E-2</c:v>
                </c:pt>
                <c:pt idx="6">
                  <c:v>3.9885091292026081E-2</c:v>
                </c:pt>
                <c:pt idx="7">
                  <c:v>3.3152712020018363E-2</c:v>
                </c:pt>
                <c:pt idx="8">
                  <c:v>2.6341116674634527E-2</c:v>
                </c:pt>
                <c:pt idx="9">
                  <c:v>2.0862566935773121E-2</c:v>
                </c:pt>
                <c:pt idx="10">
                  <c:v>1.8634106337418563E-2</c:v>
                </c:pt>
                <c:pt idx="11">
                  <c:v>1.91356188417851E-2</c:v>
                </c:pt>
                <c:pt idx="12">
                  <c:v>1.3765307021407805E-2</c:v>
                </c:pt>
                <c:pt idx="13">
                  <c:v>1.517896294065278E-2</c:v>
                </c:pt>
                <c:pt idx="14">
                  <c:v>2.1632884041568063E-2</c:v>
                </c:pt>
                <c:pt idx="15">
                  <c:v>8.3333333333333329E-2</c:v>
                </c:pt>
              </c:numCache>
            </c:numRef>
          </c:yVal>
          <c:smooth val="0"/>
          <c:extLst>
            <c:ext xmlns:c16="http://schemas.microsoft.com/office/drawing/2014/chart" uri="{C3380CC4-5D6E-409C-BE32-E72D297353CC}">
              <c16:uniqueId val="{00000000-4EC1-45E6-8471-7716540C5EEC}"/>
            </c:ext>
          </c:extLst>
        </c:ser>
        <c:ser>
          <c:idx val="2"/>
          <c:order val="1"/>
          <c:tx>
            <c:strRef>
              <c:f>'(2)(xii) Fail OBD'!$E$6:$G$6</c:f>
              <c:strCache>
                <c:ptCount val="1"/>
                <c:pt idx="0">
                  <c:v>MDGV</c:v>
                </c:pt>
              </c:strCache>
            </c:strRef>
          </c:tx>
          <c:marker>
            <c:symbol val="triangle"/>
            <c:size val="8"/>
          </c:marker>
          <c:xVal>
            <c:numRef>
              <c:f>'(2)(xii) Fail OBD'!$A$8:$A$23</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xVal>
          <c:yVal>
            <c:numRef>
              <c:f>'(2)(xii) Fail OBD'!$G$8:$G$23</c:f>
              <c:numCache>
                <c:formatCode>0.0%</c:formatCode>
                <c:ptCount val="16"/>
                <c:pt idx="1">
                  <c:v>0.14604591836734693</c:v>
                </c:pt>
                <c:pt idx="2">
                  <c:v>0.15747674154753802</c:v>
                </c:pt>
                <c:pt idx="3">
                  <c:v>0.15183246073298429</c:v>
                </c:pt>
                <c:pt idx="4">
                  <c:v>0.1438676266262473</c:v>
                </c:pt>
                <c:pt idx="5">
                  <c:v>0.11871592973955179</c:v>
                </c:pt>
                <c:pt idx="6">
                  <c:v>0.10855345911949686</c:v>
                </c:pt>
                <c:pt idx="7">
                  <c:v>9.5984329089128309E-2</c:v>
                </c:pt>
                <c:pt idx="8">
                  <c:v>7.06337687469763E-2</c:v>
                </c:pt>
                <c:pt idx="9">
                  <c:v>4.7810033104150752E-2</c:v>
                </c:pt>
                <c:pt idx="10">
                  <c:v>3.3340250397731204E-2</c:v>
                </c:pt>
                <c:pt idx="11">
                  <c:v>2.8816071134529886E-2</c:v>
                </c:pt>
                <c:pt idx="12">
                  <c:v>2.221822972811115E-2</c:v>
                </c:pt>
                <c:pt idx="13">
                  <c:v>2.0579639551875306E-2</c:v>
                </c:pt>
                <c:pt idx="14">
                  <c:v>0.15621301775147928</c:v>
                </c:pt>
                <c:pt idx="15">
                  <c:v>0.25</c:v>
                </c:pt>
              </c:numCache>
            </c:numRef>
          </c:yVal>
          <c:smooth val="0"/>
          <c:extLst>
            <c:ext xmlns:c16="http://schemas.microsoft.com/office/drawing/2014/chart" uri="{C3380CC4-5D6E-409C-BE32-E72D297353CC}">
              <c16:uniqueId val="{00000001-4EC1-45E6-8471-7716540C5EEC}"/>
            </c:ext>
          </c:extLst>
        </c:ser>
        <c:dLbls>
          <c:showLegendKey val="0"/>
          <c:showVal val="0"/>
          <c:showCatName val="0"/>
          <c:showSerName val="0"/>
          <c:showPercent val="0"/>
          <c:showBubbleSize val="0"/>
        </c:dLbls>
        <c:axId val="116128384"/>
        <c:axId val="116130560"/>
      </c:scatterChart>
      <c:valAx>
        <c:axId val="116128384"/>
        <c:scaling>
          <c:orientation val="minMax"/>
          <c:max val="2022"/>
          <c:min val="2007"/>
        </c:scaling>
        <c:delete val="0"/>
        <c:axPos val="b"/>
        <c:title>
          <c:tx>
            <c:rich>
              <a:bodyPr/>
              <a:lstStyle/>
              <a:p>
                <a:pPr>
                  <a:defRPr sz="1325" b="1" i="0" u="none" strike="noStrike" baseline="0">
                    <a:solidFill>
                      <a:srgbClr val="000000"/>
                    </a:solidFill>
                    <a:latin typeface="Arial"/>
                    <a:ea typeface="Arial"/>
                    <a:cs typeface="Arial"/>
                  </a:defRPr>
                </a:pPr>
                <a:r>
                  <a:rPr lang="en-US"/>
                  <a:t>Model Year</a:t>
                </a:r>
              </a:p>
            </c:rich>
          </c:tx>
          <c:layout>
            <c:manualLayout>
              <c:xMode val="edge"/>
              <c:yMode val="edge"/>
              <c:x val="0.43052111878085947"/>
              <c:y val="0.8892616761945901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1" i="0" u="none" strike="noStrike" baseline="0">
                <a:solidFill>
                  <a:srgbClr val="000000"/>
                </a:solidFill>
                <a:latin typeface="Arial"/>
                <a:ea typeface="Arial"/>
                <a:cs typeface="Arial"/>
              </a:defRPr>
            </a:pPr>
            <a:endParaRPr lang="en-US"/>
          </a:p>
        </c:txPr>
        <c:crossAx val="116130560"/>
        <c:crosses val="autoZero"/>
        <c:crossBetween val="midCat"/>
        <c:majorUnit val="1"/>
      </c:valAx>
      <c:valAx>
        <c:axId val="116130560"/>
        <c:scaling>
          <c:orientation val="minMax"/>
          <c:max val="0.30000000000000004"/>
          <c:min val="0"/>
        </c:scaling>
        <c:delete val="0"/>
        <c:axPos val="l"/>
        <c:majorGridlines>
          <c:spPr>
            <a:ln w="3175">
              <a:solidFill>
                <a:srgbClr val="000000"/>
              </a:solidFill>
              <a:prstDash val="solid"/>
            </a:ln>
          </c:spPr>
        </c:majorGridlines>
        <c:title>
          <c:tx>
            <c:rich>
              <a:bodyPr/>
              <a:lstStyle/>
              <a:p>
                <a:pPr>
                  <a:defRPr sz="1325" b="1" i="0" u="none" strike="noStrike" baseline="0">
                    <a:solidFill>
                      <a:srgbClr val="000000"/>
                    </a:solidFill>
                    <a:latin typeface="Arial"/>
                    <a:ea typeface="Arial"/>
                    <a:cs typeface="Arial"/>
                  </a:defRPr>
                </a:pPr>
                <a:r>
                  <a:rPr lang="en-US"/>
                  <a:t>OBD Fail Rate (%)</a:t>
                </a:r>
              </a:p>
            </c:rich>
          </c:tx>
          <c:layout>
            <c:manualLayout>
              <c:xMode val="edge"/>
              <c:yMode val="edge"/>
              <c:x val="6.2034756668632304E-3"/>
              <c:y val="0.3590603314996613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16128384"/>
        <c:crosses val="autoZero"/>
        <c:crossBetween val="midCat"/>
        <c:majorUnit val="5.000000000000001E-2"/>
      </c:valAx>
      <c:spPr>
        <a:noFill/>
        <a:ln w="12700">
          <a:solidFill>
            <a:srgbClr val="808080"/>
          </a:solidFill>
          <a:prstDash val="solid"/>
        </a:ln>
      </c:spPr>
    </c:plotArea>
    <c:legend>
      <c:legendPos val="r"/>
      <c:layout>
        <c:manualLayout>
          <c:xMode val="edge"/>
          <c:yMode val="edge"/>
          <c:x val="0.74910842091875074"/>
          <c:y val="0.17785244310214757"/>
          <c:w val="0.11786603767040216"/>
          <c:h val="8.0117201357432569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475" b="1" i="0" u="none" strike="noStrike" baseline="0">
                <a:solidFill>
                  <a:srgbClr val="000000"/>
                </a:solidFill>
                <a:latin typeface="Arial"/>
                <a:cs typeface="Arial"/>
              </a:rPr>
              <a:t>Number of Failing OBD Tests</a:t>
            </a:r>
          </a:p>
          <a:p>
            <a:pPr>
              <a:defRPr sz="1200"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a:t>
            </a:r>
            <a:r>
              <a:rPr lang="en-US" sz="1475" b="0" i="0" u="none" strike="noStrike" baseline="0">
                <a:solidFill>
                  <a:srgbClr val="000000"/>
                </a:solidFill>
                <a:latin typeface="Arial"/>
                <a:cs typeface="Arial"/>
              </a:rPr>
              <a:t> </a:t>
            </a:r>
          </a:p>
        </c:rich>
      </c:tx>
      <c:layout>
        <c:manualLayout>
          <c:xMode val="edge"/>
          <c:yMode val="edge"/>
          <c:x val="0.32506203244418236"/>
          <c:y val="2.8619565654804242E-2"/>
        </c:manualLayout>
      </c:layout>
      <c:overlay val="0"/>
      <c:spPr>
        <a:noFill/>
        <a:ln w="25400">
          <a:noFill/>
        </a:ln>
      </c:spPr>
    </c:title>
    <c:autoTitleDeleted val="0"/>
    <c:plotArea>
      <c:layout>
        <c:manualLayout>
          <c:layoutTarget val="inner"/>
          <c:xMode val="edge"/>
          <c:yMode val="edge"/>
          <c:x val="0.14392059553350001"/>
          <c:y val="0.1750844629308432"/>
          <c:w val="0.75682382133995063"/>
          <c:h val="0.67340178050324284"/>
        </c:manualLayout>
      </c:layout>
      <c:scatterChart>
        <c:scatterStyle val="lineMarker"/>
        <c:varyColors val="0"/>
        <c:ser>
          <c:idx val="0"/>
          <c:order val="0"/>
          <c:tx>
            <c:strRef>
              <c:f>'(2)(xii) Fail OBD'!$B$6:$D$6</c:f>
              <c:strCache>
                <c:ptCount val="1"/>
                <c:pt idx="0">
                  <c:v>LDGV</c:v>
                </c:pt>
              </c:strCache>
            </c:strRef>
          </c:tx>
          <c:xVal>
            <c:numRef>
              <c:f>'(2)(xii) Fail OBD'!$A$8:$A$23</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xVal>
          <c:yVal>
            <c:numRef>
              <c:f>'(2)(xii) Fail OBD'!$B$8:$B$23</c:f>
              <c:numCache>
                <c:formatCode>#,##0</c:formatCode>
                <c:ptCount val="16"/>
                <c:pt idx="0">
                  <c:v>15542</c:v>
                </c:pt>
                <c:pt idx="1">
                  <c:v>14544</c:v>
                </c:pt>
                <c:pt idx="2">
                  <c:v>10766</c:v>
                </c:pt>
                <c:pt idx="3">
                  <c:v>11872</c:v>
                </c:pt>
                <c:pt idx="4">
                  <c:v>11783</c:v>
                </c:pt>
                <c:pt idx="5">
                  <c:v>11415</c:v>
                </c:pt>
                <c:pt idx="6">
                  <c:v>10302</c:v>
                </c:pt>
                <c:pt idx="7">
                  <c:v>9208</c:v>
                </c:pt>
                <c:pt idx="8">
                  <c:v>8375</c:v>
                </c:pt>
                <c:pt idx="9">
                  <c:v>6631</c:v>
                </c:pt>
                <c:pt idx="10">
                  <c:v>6135</c:v>
                </c:pt>
                <c:pt idx="11">
                  <c:v>6304</c:v>
                </c:pt>
                <c:pt idx="12">
                  <c:v>4375</c:v>
                </c:pt>
                <c:pt idx="13">
                  <c:v>3427</c:v>
                </c:pt>
                <c:pt idx="14">
                  <c:v>841</c:v>
                </c:pt>
                <c:pt idx="15">
                  <c:v>29</c:v>
                </c:pt>
              </c:numCache>
            </c:numRef>
          </c:yVal>
          <c:smooth val="0"/>
          <c:extLst>
            <c:ext xmlns:c16="http://schemas.microsoft.com/office/drawing/2014/chart" uri="{C3380CC4-5D6E-409C-BE32-E72D297353CC}">
              <c16:uniqueId val="{00000000-3F70-4BAC-A191-DADAB8153CF8}"/>
            </c:ext>
          </c:extLst>
        </c:ser>
        <c:ser>
          <c:idx val="1"/>
          <c:order val="1"/>
          <c:tx>
            <c:strRef>
              <c:f>'(2)(xii) Fail OBD'!$E$6:$G$6</c:f>
              <c:strCache>
                <c:ptCount val="1"/>
                <c:pt idx="0">
                  <c:v>MDGV</c:v>
                </c:pt>
              </c:strCache>
            </c:strRef>
          </c:tx>
          <c:xVal>
            <c:numRef>
              <c:f>'(2)(xii) Fail OBD'!$A$8:$A$23</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xVal>
          <c:yVal>
            <c:numRef>
              <c:f>'(2)(xii) Fail OBD'!$E$8:$E$23</c:f>
              <c:numCache>
                <c:formatCode>#,##0</c:formatCode>
                <c:ptCount val="16"/>
                <c:pt idx="1">
                  <c:v>916</c:v>
                </c:pt>
                <c:pt idx="2">
                  <c:v>694</c:v>
                </c:pt>
                <c:pt idx="3">
                  <c:v>667</c:v>
                </c:pt>
                <c:pt idx="4">
                  <c:v>1139</c:v>
                </c:pt>
                <c:pt idx="5">
                  <c:v>980</c:v>
                </c:pt>
                <c:pt idx="6">
                  <c:v>863</c:v>
                </c:pt>
                <c:pt idx="7">
                  <c:v>882</c:v>
                </c:pt>
                <c:pt idx="8">
                  <c:v>1022</c:v>
                </c:pt>
                <c:pt idx="9">
                  <c:v>751</c:v>
                </c:pt>
                <c:pt idx="10">
                  <c:v>482</c:v>
                </c:pt>
                <c:pt idx="11">
                  <c:v>350</c:v>
                </c:pt>
                <c:pt idx="12">
                  <c:v>371</c:v>
                </c:pt>
                <c:pt idx="13">
                  <c:v>169</c:v>
                </c:pt>
                <c:pt idx="14">
                  <c:v>132</c:v>
                </c:pt>
                <c:pt idx="15">
                  <c:v>7</c:v>
                </c:pt>
              </c:numCache>
            </c:numRef>
          </c:yVal>
          <c:smooth val="0"/>
          <c:extLst>
            <c:ext xmlns:c16="http://schemas.microsoft.com/office/drawing/2014/chart" uri="{C3380CC4-5D6E-409C-BE32-E72D297353CC}">
              <c16:uniqueId val="{00000001-3F70-4BAC-A191-DADAB8153CF8}"/>
            </c:ext>
          </c:extLst>
        </c:ser>
        <c:dLbls>
          <c:showLegendKey val="0"/>
          <c:showVal val="0"/>
          <c:showCatName val="0"/>
          <c:showSerName val="0"/>
          <c:showPercent val="0"/>
          <c:showBubbleSize val="0"/>
        </c:dLbls>
        <c:axId val="116181632"/>
        <c:axId val="116187904"/>
      </c:scatterChart>
      <c:valAx>
        <c:axId val="116181632"/>
        <c:scaling>
          <c:orientation val="minMax"/>
          <c:max val="2022"/>
          <c:min val="2007"/>
        </c:scaling>
        <c:delete val="0"/>
        <c:axPos val="b"/>
        <c:title>
          <c:tx>
            <c:rich>
              <a:bodyPr/>
              <a:lstStyle/>
              <a:p>
                <a:pPr>
                  <a:defRPr sz="1325" b="1" i="0" u="none" strike="noStrike" baseline="0">
                    <a:solidFill>
                      <a:srgbClr val="000000"/>
                    </a:solidFill>
                    <a:latin typeface="Arial"/>
                    <a:ea typeface="Arial"/>
                    <a:cs typeface="Arial"/>
                  </a:defRPr>
                </a:pPr>
                <a:r>
                  <a:rPr lang="en-US"/>
                  <a:t>Model Year</a:t>
                </a:r>
              </a:p>
            </c:rich>
          </c:tx>
          <c:layout>
            <c:manualLayout>
              <c:xMode val="edge"/>
              <c:yMode val="edge"/>
              <c:x val="0.45781643483992024"/>
              <c:y val="0.9124593667699508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1" i="0" u="none" strike="noStrike" baseline="0">
                <a:solidFill>
                  <a:srgbClr val="000000"/>
                </a:solidFill>
                <a:latin typeface="Arial"/>
                <a:ea typeface="Arial"/>
                <a:cs typeface="Arial"/>
              </a:defRPr>
            </a:pPr>
            <a:endParaRPr lang="en-US"/>
          </a:p>
        </c:txPr>
        <c:crossAx val="116187904"/>
        <c:crosses val="autoZero"/>
        <c:crossBetween val="midCat"/>
        <c:majorUnit val="1"/>
      </c:valAx>
      <c:valAx>
        <c:axId val="11618790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16181632"/>
        <c:crosses val="autoZero"/>
        <c:crossBetween val="midCat"/>
      </c:valAx>
      <c:spPr>
        <a:noFill/>
        <a:ln w="12700">
          <a:solidFill>
            <a:srgbClr val="808080"/>
          </a:solidFill>
          <a:prstDash val="solid"/>
        </a:ln>
      </c:spPr>
    </c:plotArea>
    <c:legend>
      <c:legendPos val="r"/>
      <c:layout>
        <c:manualLayout>
          <c:xMode val="edge"/>
          <c:yMode val="edge"/>
          <c:x val="0.76444783609097977"/>
          <c:y val="0.19347131864053618"/>
          <c:w val="0.12618083147951353"/>
          <c:h val="6.7233020289986567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5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 MIL Commanded off with DTCs Present  </a:t>
            </a:r>
          </a:p>
          <a:p>
            <a:pPr>
              <a:defRPr sz="155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 </a:t>
            </a:r>
          </a:p>
        </c:rich>
      </c:tx>
      <c:layout>
        <c:manualLayout>
          <c:xMode val="edge"/>
          <c:yMode val="edge"/>
          <c:x val="0.22230402867107188"/>
          <c:y val="5.9773354510943642E-2"/>
        </c:manualLayout>
      </c:layout>
      <c:overlay val="0"/>
      <c:spPr>
        <a:noFill/>
        <a:ln w="25400">
          <a:noFill/>
        </a:ln>
      </c:spPr>
    </c:title>
    <c:autoTitleDeleted val="0"/>
    <c:plotArea>
      <c:layout>
        <c:manualLayout>
          <c:layoutTarget val="inner"/>
          <c:xMode val="edge"/>
          <c:yMode val="edge"/>
          <c:x val="8.7445961382204965E-2"/>
          <c:y val="0.20508111682890029"/>
          <c:w val="0.85194467142673092"/>
          <c:h val="0.63887862442391552"/>
        </c:manualLayout>
      </c:layout>
      <c:scatterChart>
        <c:scatterStyle val="lineMarker"/>
        <c:varyColors val="0"/>
        <c:ser>
          <c:idx val="4"/>
          <c:order val="4"/>
          <c:tx>
            <c:strRef>
              <c:f>'(2)(xx) MIL off w  DTCs'!$B$8:$D$8</c:f>
              <c:strCache>
                <c:ptCount val="1"/>
                <c:pt idx="0">
                  <c:v>LDGV</c:v>
                </c:pt>
              </c:strCache>
            </c:strRef>
          </c:tx>
          <c:xVal>
            <c:numRef>
              <c:f>'(2)(xx) MIL off w  DTCs'!$A$10:$A$25</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xVal>
          <c:yVal>
            <c:numRef>
              <c:f>'(2)(xx) MIL off w  DTCs'!$D$10:$D$25</c:f>
              <c:numCache>
                <c:formatCode>0.0%</c:formatCode>
                <c:ptCount val="16"/>
                <c:pt idx="0">
                  <c:v>0.10160010232038397</c:v>
                </c:pt>
                <c:pt idx="1">
                  <c:v>8.9371679429298342E-2</c:v>
                </c:pt>
                <c:pt idx="2">
                  <c:v>7.4573863636363633E-2</c:v>
                </c:pt>
                <c:pt idx="3">
                  <c:v>6.5826928551095926E-2</c:v>
                </c:pt>
                <c:pt idx="4">
                  <c:v>6.1079462030892109E-2</c:v>
                </c:pt>
                <c:pt idx="5">
                  <c:v>5.5198613469652144E-2</c:v>
                </c:pt>
                <c:pt idx="6">
                  <c:v>5.1535172648831194E-2</c:v>
                </c:pt>
                <c:pt idx="7">
                  <c:v>4.224545582234579E-2</c:v>
                </c:pt>
                <c:pt idx="8">
                  <c:v>3.011237086159383E-2</c:v>
                </c:pt>
                <c:pt idx="9">
                  <c:v>2.436483683867658E-2</c:v>
                </c:pt>
                <c:pt idx="10">
                  <c:v>2.1652676127370114E-2</c:v>
                </c:pt>
                <c:pt idx="11">
                  <c:v>1.4334643015467205E-2</c:v>
                </c:pt>
                <c:pt idx="12">
                  <c:v>1.2884505233740157E-2</c:v>
                </c:pt>
                <c:pt idx="13">
                  <c:v>1.0308452396848711E-2</c:v>
                </c:pt>
                <c:pt idx="14">
                  <c:v>1.6011757425742575E-2</c:v>
                </c:pt>
                <c:pt idx="15">
                  <c:v>1.4367816091954023E-2</c:v>
                </c:pt>
              </c:numCache>
            </c:numRef>
          </c:yVal>
          <c:smooth val="0"/>
          <c:extLst>
            <c:ext xmlns:c16="http://schemas.microsoft.com/office/drawing/2014/chart" uri="{C3380CC4-5D6E-409C-BE32-E72D297353CC}">
              <c16:uniqueId val="{00000000-3F97-4F81-B4EC-986BE44374C0}"/>
            </c:ext>
          </c:extLst>
        </c:ser>
        <c:ser>
          <c:idx val="5"/>
          <c:order val="5"/>
          <c:tx>
            <c:strRef>
              <c:f>'(2)(xx) MIL off w  DTCs'!$E$8:$G$8</c:f>
              <c:strCache>
                <c:ptCount val="1"/>
                <c:pt idx="0">
                  <c:v>MDGV</c:v>
                </c:pt>
              </c:strCache>
            </c:strRef>
          </c:tx>
          <c:yVal>
            <c:numRef>
              <c:f>'(2)(xx) MIL off w  DTCs'!$G$10:$G$25</c:f>
              <c:numCache>
                <c:formatCode>0.0%</c:formatCode>
                <c:ptCount val="16"/>
                <c:pt idx="1">
                  <c:v>0</c:v>
                </c:pt>
                <c:pt idx="2">
                  <c:v>8.2746078654239594E-2</c:v>
                </c:pt>
                <c:pt idx="3">
                  <c:v>8.6352244246981083E-2</c:v>
                </c:pt>
                <c:pt idx="4">
                  <c:v>6.8882709807886758E-2</c:v>
                </c:pt>
                <c:pt idx="5">
                  <c:v>6.3871045933826198E-2</c:v>
                </c:pt>
                <c:pt idx="6">
                  <c:v>5.8912386706948643E-2</c:v>
                </c:pt>
                <c:pt idx="7">
                  <c:v>5.5246812683883623E-2</c:v>
                </c:pt>
                <c:pt idx="8">
                  <c:v>5.557093425605536E-2</c:v>
                </c:pt>
                <c:pt idx="9">
                  <c:v>3.3191055615722748E-2</c:v>
                </c:pt>
                <c:pt idx="10">
                  <c:v>2.7554693990584325E-2</c:v>
                </c:pt>
                <c:pt idx="11">
                  <c:v>1.9632104264620968E-2</c:v>
                </c:pt>
                <c:pt idx="12">
                  <c:v>1.8654030710172746E-2</c:v>
                </c:pt>
                <c:pt idx="13">
                  <c:v>1.7695875030510129E-2</c:v>
                </c:pt>
                <c:pt idx="14">
                  <c:v>2.9769959404600813E-2</c:v>
                </c:pt>
                <c:pt idx="15">
                  <c:v>0.28000000000000003</c:v>
                </c:pt>
              </c:numCache>
            </c:numRef>
          </c:yVal>
          <c:smooth val="0"/>
          <c:extLst>
            <c:ext xmlns:c16="http://schemas.microsoft.com/office/drawing/2014/chart" uri="{C3380CC4-5D6E-409C-BE32-E72D297353CC}">
              <c16:uniqueId val="{00000001-3F97-4F81-B4EC-986BE44374C0}"/>
            </c:ext>
          </c:extLst>
        </c:ser>
        <c:ser>
          <c:idx val="6"/>
          <c:order val="6"/>
          <c:tx>
            <c:strRef>
              <c:f>'(2)(xx) MIL off w  DTCs'!$H$8:$J$8</c:f>
              <c:strCache>
                <c:ptCount val="1"/>
                <c:pt idx="0">
                  <c:v>LDDV</c:v>
                </c:pt>
              </c:strCache>
            </c:strRef>
          </c:tx>
          <c:yVal>
            <c:numRef>
              <c:f>'(2)(xx) MIL off w  DTCs'!$J$10:$J$25</c:f>
              <c:numCache>
                <c:formatCode>0.0%</c:formatCode>
                <c:ptCount val="16"/>
                <c:pt idx="0">
                  <c:v>0.19117647058823528</c:v>
                </c:pt>
                <c:pt idx="1">
                  <c:v>0.22784810126582278</c:v>
                </c:pt>
                <c:pt idx="2">
                  <c:v>0.18320610687022901</c:v>
                </c:pt>
                <c:pt idx="3">
                  <c:v>0.14566929133858267</c:v>
                </c:pt>
                <c:pt idx="4">
                  <c:v>0.11013215859030837</c:v>
                </c:pt>
                <c:pt idx="5">
                  <c:v>8.2621082621082614E-2</c:v>
                </c:pt>
                <c:pt idx="6">
                  <c:v>5.0735294117647059E-2</c:v>
                </c:pt>
                <c:pt idx="7">
                  <c:v>6.8393782383419685E-2</c:v>
                </c:pt>
                <c:pt idx="8">
                  <c:v>6.6423653300931557E-2</c:v>
                </c:pt>
                <c:pt idx="9">
                  <c:v>7.407407407407407E-2</c:v>
                </c:pt>
                <c:pt idx="10">
                  <c:v>8.7499999999999994E-2</c:v>
                </c:pt>
                <c:pt idx="11">
                  <c:v>5.4479418886198547E-2</c:v>
                </c:pt>
                <c:pt idx="12">
                  <c:v>3.1578947368421054E-2</c:v>
                </c:pt>
                <c:pt idx="13">
                  <c:v>0.10131332082551595</c:v>
                </c:pt>
                <c:pt idx="14">
                  <c:v>3.8216560509554139E-2</c:v>
                </c:pt>
                <c:pt idx="15">
                  <c:v>0</c:v>
                </c:pt>
              </c:numCache>
            </c:numRef>
          </c:yVal>
          <c:smooth val="0"/>
          <c:extLst>
            <c:ext xmlns:c16="http://schemas.microsoft.com/office/drawing/2014/chart" uri="{C3380CC4-5D6E-409C-BE32-E72D297353CC}">
              <c16:uniqueId val="{00000002-3F97-4F81-B4EC-986BE44374C0}"/>
            </c:ext>
          </c:extLst>
        </c:ser>
        <c:ser>
          <c:idx val="7"/>
          <c:order val="7"/>
          <c:tx>
            <c:strRef>
              <c:f>'(2)(xx) MIL off w  DTCs'!$K$8:$M$8</c:f>
              <c:strCache>
                <c:ptCount val="1"/>
                <c:pt idx="0">
                  <c:v>MDDV</c:v>
                </c:pt>
              </c:strCache>
            </c:strRef>
          </c:tx>
          <c:yVal>
            <c:numRef>
              <c:f>'(2)(xx) MIL off w  DTCs'!$M$10:$M$25</c:f>
              <c:numCache>
                <c:formatCode>0.0%</c:formatCode>
                <c:ptCount val="16"/>
                <c:pt idx="0">
                  <c:v>0.12092686459087618</c:v>
                </c:pt>
                <c:pt idx="1">
                  <c:v>0.12341561040693796</c:v>
                </c:pt>
                <c:pt idx="2">
                  <c:v>0.1154639175257732</c:v>
                </c:pt>
                <c:pt idx="3">
                  <c:v>0.13878326996197718</c:v>
                </c:pt>
                <c:pt idx="4">
                  <c:v>0.13516609392898052</c:v>
                </c:pt>
                <c:pt idx="5">
                  <c:v>0.13719692489651095</c:v>
                </c:pt>
                <c:pt idx="6">
                  <c:v>0.13678618857901725</c:v>
                </c:pt>
                <c:pt idx="7">
                  <c:v>0.1485342019543974</c:v>
                </c:pt>
                <c:pt idx="8">
                  <c:v>0.10561370123691723</c:v>
                </c:pt>
                <c:pt idx="9">
                  <c:v>8.4314349347756917E-2</c:v>
                </c:pt>
                <c:pt idx="10">
                  <c:v>8.6070215175537937E-2</c:v>
                </c:pt>
                <c:pt idx="11">
                  <c:v>9.2069632495164408E-2</c:v>
                </c:pt>
                <c:pt idx="12">
                  <c:v>6.3558145989453238E-2</c:v>
                </c:pt>
                <c:pt idx="13">
                  <c:v>5.9536934950385888E-2</c:v>
                </c:pt>
                <c:pt idx="14">
                  <c:v>0.11386138613861387</c:v>
                </c:pt>
                <c:pt idx="15">
                  <c:v>0</c:v>
                </c:pt>
              </c:numCache>
            </c:numRef>
          </c:yVal>
          <c:smooth val="0"/>
          <c:extLst>
            <c:ext xmlns:c16="http://schemas.microsoft.com/office/drawing/2014/chart" uri="{C3380CC4-5D6E-409C-BE32-E72D297353CC}">
              <c16:uniqueId val="{00000003-3F97-4F81-B4EC-986BE44374C0}"/>
            </c:ext>
          </c:extLst>
        </c:ser>
        <c:ser>
          <c:idx val="0"/>
          <c:order val="0"/>
          <c:tx>
            <c:strRef>
              <c:f>'(2)(xxi) MIL on w DTCs '!$B$7:$D$7</c:f>
              <c:strCache>
                <c:ptCount val="1"/>
                <c:pt idx="0">
                  <c:v>LDGV</c:v>
                </c:pt>
              </c:strCache>
            </c:strRef>
          </c:tx>
          <c:marker>
            <c:symbol val="diamond"/>
            <c:size val="8"/>
          </c:marker>
          <c:xVal>
            <c:numRef>
              <c:f>'(2)(xxi) MIL on w DTCs '!$A$9:$A$24</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xVal>
          <c:yVal>
            <c:numRef>
              <c:f>'(2)(xxi) MIL on w DTCs '!$D$9:$D$24</c:f>
              <c:numCache>
                <c:formatCode>0.0%</c:formatCode>
                <c:ptCount val="16"/>
                <c:pt idx="0">
                  <c:v>4.3694842918015793E-2</c:v>
                </c:pt>
                <c:pt idx="1">
                  <c:v>3.2563418223541446E-2</c:v>
                </c:pt>
                <c:pt idx="2">
                  <c:v>2.5934278350515465E-2</c:v>
                </c:pt>
                <c:pt idx="3">
                  <c:v>1.9969782565854299E-2</c:v>
                </c:pt>
                <c:pt idx="4">
                  <c:v>1.7462461580626847E-2</c:v>
                </c:pt>
                <c:pt idx="5">
                  <c:v>1.4915705257260903E-2</c:v>
                </c:pt>
                <c:pt idx="6">
                  <c:v>1.0971604727898007E-2</c:v>
                </c:pt>
                <c:pt idx="7">
                  <c:v>9.1297724219647561E-3</c:v>
                </c:pt>
                <c:pt idx="8">
                  <c:v>6.2571568787829213E-3</c:v>
                </c:pt>
                <c:pt idx="9">
                  <c:v>4.7049123060993918E-3</c:v>
                </c:pt>
                <c:pt idx="10">
                  <c:v>3.4695322207740518E-3</c:v>
                </c:pt>
                <c:pt idx="11">
                  <c:v>1.7064328266665047E-3</c:v>
                </c:pt>
                <c:pt idx="12">
                  <c:v>1.6176442819107086E-3</c:v>
                </c:pt>
                <c:pt idx="13">
                  <c:v>1.0192727110873727E-3</c:v>
                </c:pt>
                <c:pt idx="14">
                  <c:v>8.7665016501650163E-4</c:v>
                </c:pt>
                <c:pt idx="15">
                  <c:v>0</c:v>
                </c:pt>
              </c:numCache>
            </c:numRef>
          </c:yVal>
          <c:smooth val="0"/>
          <c:extLst>
            <c:ext xmlns:c16="http://schemas.microsoft.com/office/drawing/2014/chart" uri="{C3380CC4-5D6E-409C-BE32-E72D297353CC}">
              <c16:uniqueId val="{00000004-3F97-4F81-B4EC-986BE44374C0}"/>
            </c:ext>
          </c:extLst>
        </c:ser>
        <c:ser>
          <c:idx val="1"/>
          <c:order val="1"/>
          <c:tx>
            <c:strRef>
              <c:f>'(2)(xxi) MIL on w DTCs '!$E$7:$G$7</c:f>
              <c:strCache>
                <c:ptCount val="1"/>
                <c:pt idx="0">
                  <c:v>MDGV</c:v>
                </c:pt>
              </c:strCache>
            </c:strRef>
          </c:tx>
          <c:marker>
            <c:symbol val="square"/>
            <c:size val="8"/>
          </c:marker>
          <c:xVal>
            <c:numRef>
              <c:f>'(2)(xxi) MIL on w DTCs '!$A$9:$A$24</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xVal>
          <c:yVal>
            <c:numRef>
              <c:f>'(2)(xxi) MIL on w DTCs '!$G$9:$G$24</c:f>
              <c:numCache>
                <c:formatCode>0.0%</c:formatCode>
                <c:ptCount val="16"/>
                <c:pt idx="1">
                  <c:v>0</c:v>
                </c:pt>
                <c:pt idx="2">
                  <c:v>5.0920663787224367E-2</c:v>
                </c:pt>
                <c:pt idx="3">
                  <c:v>4.5340624287992709E-2</c:v>
                </c:pt>
                <c:pt idx="4">
                  <c:v>3.5389282103134481E-2</c:v>
                </c:pt>
                <c:pt idx="5">
                  <c:v>2.6421039873954673E-2</c:v>
                </c:pt>
                <c:pt idx="6">
                  <c:v>2.4295065458207452E-2</c:v>
                </c:pt>
                <c:pt idx="7">
                  <c:v>2.168464639860521E-2</c:v>
                </c:pt>
                <c:pt idx="8">
                  <c:v>1.6539792387543252E-2</c:v>
                </c:pt>
                <c:pt idx="9">
                  <c:v>1.1976810855577499E-2</c:v>
                </c:pt>
                <c:pt idx="10">
                  <c:v>7.2002215452783161E-3</c:v>
                </c:pt>
                <c:pt idx="11">
                  <c:v>6.2690753113915695E-3</c:v>
                </c:pt>
                <c:pt idx="12">
                  <c:v>3.7787907869481765E-3</c:v>
                </c:pt>
                <c:pt idx="13">
                  <c:v>2.9289724188430559E-3</c:v>
                </c:pt>
                <c:pt idx="14">
                  <c:v>1.3531799729364006E-3</c:v>
                </c:pt>
                <c:pt idx="15">
                  <c:v>0.04</c:v>
                </c:pt>
              </c:numCache>
            </c:numRef>
          </c:yVal>
          <c:smooth val="0"/>
          <c:extLst>
            <c:ext xmlns:c16="http://schemas.microsoft.com/office/drawing/2014/chart" uri="{C3380CC4-5D6E-409C-BE32-E72D297353CC}">
              <c16:uniqueId val="{00000005-3F97-4F81-B4EC-986BE44374C0}"/>
            </c:ext>
          </c:extLst>
        </c:ser>
        <c:ser>
          <c:idx val="2"/>
          <c:order val="2"/>
          <c:tx>
            <c:strRef>
              <c:f>'(2)(xxi) MIL on w DTCs '!$H$7:$J$7</c:f>
              <c:strCache>
                <c:ptCount val="1"/>
                <c:pt idx="0">
                  <c:v>LDDV</c:v>
                </c:pt>
              </c:strCache>
            </c:strRef>
          </c:tx>
          <c:marker>
            <c:symbol val="triangle"/>
            <c:size val="8"/>
          </c:marker>
          <c:xVal>
            <c:numRef>
              <c:f>'(2)(xxi) MIL on w DTCs '!$A$9:$A$24</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xVal>
          <c:yVal>
            <c:numRef>
              <c:f>'(2)(xxi) MIL on w DTCs '!$J$9:$J$24</c:f>
              <c:numCache>
                <c:formatCode>0.0%</c:formatCode>
                <c:ptCount val="16"/>
                <c:pt idx="0">
                  <c:v>5.8823529411764705E-2</c:v>
                </c:pt>
                <c:pt idx="1">
                  <c:v>2.5316455696202531E-2</c:v>
                </c:pt>
                <c:pt idx="2">
                  <c:v>0.10687022900763359</c:v>
                </c:pt>
                <c:pt idx="3">
                  <c:v>6.2992125984251968E-2</c:v>
                </c:pt>
                <c:pt idx="4">
                  <c:v>3.9647577092511016E-2</c:v>
                </c:pt>
                <c:pt idx="5">
                  <c:v>5.0332383665716997E-2</c:v>
                </c:pt>
                <c:pt idx="6">
                  <c:v>3.3088235294117647E-2</c:v>
                </c:pt>
                <c:pt idx="7">
                  <c:v>2.4525043177892919E-2</c:v>
                </c:pt>
                <c:pt idx="8">
                  <c:v>1.1745646010530578E-2</c:v>
                </c:pt>
                <c:pt idx="9">
                  <c:v>1.646090534979424E-2</c:v>
                </c:pt>
                <c:pt idx="10">
                  <c:v>3.1250000000000002E-3</c:v>
                </c:pt>
                <c:pt idx="11">
                  <c:v>8.4745762711864406E-3</c:v>
                </c:pt>
                <c:pt idx="12">
                  <c:v>0</c:v>
                </c:pt>
                <c:pt idx="13">
                  <c:v>3.7523452157598499E-3</c:v>
                </c:pt>
                <c:pt idx="14">
                  <c:v>0</c:v>
                </c:pt>
                <c:pt idx="15">
                  <c:v>0</c:v>
                </c:pt>
              </c:numCache>
            </c:numRef>
          </c:yVal>
          <c:smooth val="0"/>
          <c:extLst>
            <c:ext xmlns:c16="http://schemas.microsoft.com/office/drawing/2014/chart" uri="{C3380CC4-5D6E-409C-BE32-E72D297353CC}">
              <c16:uniqueId val="{00000006-3F97-4F81-B4EC-986BE44374C0}"/>
            </c:ext>
          </c:extLst>
        </c:ser>
        <c:ser>
          <c:idx val="3"/>
          <c:order val="3"/>
          <c:tx>
            <c:strRef>
              <c:f>'(2)(xxi) MIL on w DTCs '!$K$7:$M$7</c:f>
              <c:strCache>
                <c:ptCount val="1"/>
                <c:pt idx="0">
                  <c:v>MDDV</c:v>
                </c:pt>
              </c:strCache>
            </c:strRef>
          </c:tx>
          <c:xVal>
            <c:numRef>
              <c:f>'(2)(xxi) MIL on w DTCs '!$A$9:$A$24</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xVal>
          <c:yVal>
            <c:numRef>
              <c:f>'(2)(xxi) MIL on w DTCs '!$M$9:$M$24</c:f>
              <c:numCache>
                <c:formatCode>0.0%</c:formatCode>
                <c:ptCount val="16"/>
                <c:pt idx="0">
                  <c:v>0.11585807385952208</c:v>
                </c:pt>
                <c:pt idx="1">
                  <c:v>8.2054703135423609E-2</c:v>
                </c:pt>
                <c:pt idx="2">
                  <c:v>9.2783505154639179E-2</c:v>
                </c:pt>
                <c:pt idx="3">
                  <c:v>5.8935361216730035E-2</c:v>
                </c:pt>
                <c:pt idx="4">
                  <c:v>6.9301260022909511E-2</c:v>
                </c:pt>
                <c:pt idx="5">
                  <c:v>6.0319337670017743E-2</c:v>
                </c:pt>
                <c:pt idx="6">
                  <c:v>4.7808764940239043E-2</c:v>
                </c:pt>
                <c:pt idx="7">
                  <c:v>4.9511400651465795E-2</c:v>
                </c:pt>
                <c:pt idx="8">
                  <c:v>3.8376149698699652E-2</c:v>
                </c:pt>
                <c:pt idx="9">
                  <c:v>3.0225898822780782E-2</c:v>
                </c:pt>
                <c:pt idx="10">
                  <c:v>1.8875047187617969E-2</c:v>
                </c:pt>
                <c:pt idx="11">
                  <c:v>1.6247582205029015E-2</c:v>
                </c:pt>
                <c:pt idx="12">
                  <c:v>1.4154870940882597E-2</c:v>
                </c:pt>
                <c:pt idx="13">
                  <c:v>2.7563395810363835E-3</c:v>
                </c:pt>
                <c:pt idx="14">
                  <c:v>0</c:v>
                </c:pt>
                <c:pt idx="15">
                  <c:v>0</c:v>
                </c:pt>
              </c:numCache>
            </c:numRef>
          </c:yVal>
          <c:smooth val="0"/>
          <c:extLst>
            <c:ext xmlns:c16="http://schemas.microsoft.com/office/drawing/2014/chart" uri="{C3380CC4-5D6E-409C-BE32-E72D297353CC}">
              <c16:uniqueId val="{00000007-3F97-4F81-B4EC-986BE44374C0}"/>
            </c:ext>
          </c:extLst>
        </c:ser>
        <c:dLbls>
          <c:showLegendKey val="0"/>
          <c:showVal val="0"/>
          <c:showCatName val="0"/>
          <c:showSerName val="0"/>
          <c:showPercent val="0"/>
          <c:showBubbleSize val="0"/>
        </c:dLbls>
        <c:axId val="114756608"/>
        <c:axId val="114766976"/>
      </c:scatterChart>
      <c:valAx>
        <c:axId val="114756608"/>
        <c:scaling>
          <c:orientation val="minMax"/>
          <c:max val="2022"/>
          <c:min val="2007"/>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4848521207576331"/>
              <c:y val="0.9093959743326398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14766976"/>
        <c:crosses val="autoZero"/>
        <c:crossBetween val="midCat"/>
        <c:majorUnit val="1"/>
      </c:valAx>
      <c:valAx>
        <c:axId val="114766976"/>
        <c:scaling>
          <c:orientation val="minMax"/>
          <c:max val="0.2"/>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Mil Off</a:t>
                </a:r>
                <a:r>
                  <a:rPr lang="en-US" baseline="0"/>
                  <a:t> </a:t>
                </a:r>
                <a:r>
                  <a:rPr lang="en-US"/>
                  <a:t>with</a:t>
                </a:r>
                <a:r>
                  <a:rPr lang="en-US" baseline="0"/>
                  <a:t> DTCs </a:t>
                </a:r>
                <a:r>
                  <a:rPr lang="en-US"/>
                  <a:t>Rate (%)</a:t>
                </a:r>
              </a:p>
            </c:rich>
          </c:tx>
          <c:layout>
            <c:manualLayout>
              <c:xMode val="edge"/>
              <c:yMode val="edge"/>
              <c:x val="8.0841963509846963E-3"/>
              <c:y val="0.2810293670372748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4756608"/>
        <c:crosses val="autoZero"/>
        <c:crossBetween val="midCat"/>
        <c:majorUnit val="0.05"/>
      </c:valAx>
      <c:spPr>
        <a:noFill/>
        <a:ln w="12700">
          <a:solidFill>
            <a:srgbClr val="808080"/>
          </a:solidFill>
          <a:prstDash val="solid"/>
        </a:ln>
      </c:spPr>
    </c:plotArea>
    <c:legend>
      <c:legendPos val="r"/>
      <c:layout>
        <c:manualLayout>
          <c:xMode val="edge"/>
          <c:yMode val="edge"/>
          <c:x val="0.71838831604035058"/>
          <c:y val="0.25419224171781679"/>
          <c:w val="0.17572026123235585"/>
          <c:h val="6.893493077140024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5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989078608275973E-2"/>
          <c:y val="0.16924027030557831"/>
          <c:w val="0.84219272456774419"/>
          <c:h val="0.66149713186304204"/>
        </c:manualLayout>
      </c:layout>
      <c:lineChart>
        <c:grouping val="standard"/>
        <c:varyColors val="0"/>
        <c:ser>
          <c:idx val="0"/>
          <c:order val="0"/>
          <c:tx>
            <c:strRef>
              <c:f>'(2)(xx) MIL off w  DTCs'!$B$8:$D$8</c:f>
              <c:strCache>
                <c:ptCount val="1"/>
                <c:pt idx="0">
                  <c:v>LDGV</c:v>
                </c:pt>
              </c:strCache>
            </c:strRef>
          </c:tx>
          <c:marker>
            <c:symbol val="none"/>
          </c:marker>
          <c:cat>
            <c:numRef>
              <c:f>'(2)(xx) MIL off w  DTCs'!$A$10:$A$25</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'(2)(xx) MIL off w  DTCs'!$B$10:$B$25</c:f>
              <c:numCache>
                <c:formatCode>#,##0</c:formatCode>
                <c:ptCount val="16"/>
                <c:pt idx="0">
                  <c:v>15093</c:v>
                </c:pt>
                <c:pt idx="1">
                  <c:v>14332</c:v>
                </c:pt>
                <c:pt idx="2">
                  <c:v>10185</c:v>
                </c:pt>
                <c:pt idx="3">
                  <c:v>12025</c:v>
                </c:pt>
                <c:pt idx="4">
                  <c:v>12480</c:v>
                </c:pt>
                <c:pt idx="5">
                  <c:v>12612</c:v>
                </c:pt>
                <c:pt idx="6">
                  <c:v>13307</c:v>
                </c:pt>
                <c:pt idx="7">
                  <c:v>11730</c:v>
                </c:pt>
                <c:pt idx="8">
                  <c:v>9572</c:v>
                </c:pt>
                <c:pt idx="9">
                  <c:v>7742</c:v>
                </c:pt>
                <c:pt idx="10">
                  <c:v>7127</c:v>
                </c:pt>
                <c:pt idx="11">
                  <c:v>4721</c:v>
                </c:pt>
                <c:pt idx="12">
                  <c:v>4094</c:v>
                </c:pt>
                <c:pt idx="13">
                  <c:v>2316</c:v>
                </c:pt>
                <c:pt idx="14">
                  <c:v>621</c:v>
                </c:pt>
                <c:pt idx="15">
                  <c:v>5</c:v>
                </c:pt>
              </c:numCache>
            </c:numRef>
          </c:val>
          <c:smooth val="0"/>
          <c:extLst>
            <c:ext xmlns:c16="http://schemas.microsoft.com/office/drawing/2014/chart" uri="{C3380CC4-5D6E-409C-BE32-E72D297353CC}">
              <c16:uniqueId val="{00000000-6C41-4F62-984A-FED0C9742208}"/>
            </c:ext>
          </c:extLst>
        </c:ser>
        <c:ser>
          <c:idx val="1"/>
          <c:order val="1"/>
          <c:tx>
            <c:strRef>
              <c:f>'(2)(xx) MIL off w  DTCs'!$E$8:$G$8</c:f>
              <c:strCache>
                <c:ptCount val="1"/>
                <c:pt idx="0">
                  <c:v>MDGV</c:v>
                </c:pt>
              </c:strCache>
            </c:strRef>
          </c:tx>
          <c:marker>
            <c:symbol val="none"/>
          </c:marker>
          <c:cat>
            <c:numRef>
              <c:f>'(2)(xx) MIL off w  DTCs'!$A$10:$A$25</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'(2)(xx) MIL off w  DTCs'!$E$10:$E$25</c:f>
              <c:numCache>
                <c:formatCode>#,##0</c:formatCode>
                <c:ptCount val="16"/>
                <c:pt idx="1">
                  <c:v>555</c:v>
                </c:pt>
                <c:pt idx="2">
                  <c:v>364</c:v>
                </c:pt>
                <c:pt idx="3">
                  <c:v>379</c:v>
                </c:pt>
                <c:pt idx="4">
                  <c:v>545</c:v>
                </c:pt>
                <c:pt idx="5">
                  <c:v>527</c:v>
                </c:pt>
                <c:pt idx="6">
                  <c:v>468</c:v>
                </c:pt>
                <c:pt idx="7">
                  <c:v>507</c:v>
                </c:pt>
                <c:pt idx="8">
                  <c:v>803</c:v>
                </c:pt>
                <c:pt idx="9">
                  <c:v>521</c:v>
                </c:pt>
                <c:pt idx="10">
                  <c:v>398</c:v>
                </c:pt>
                <c:pt idx="11">
                  <c:v>238</c:v>
                </c:pt>
                <c:pt idx="12">
                  <c:v>311</c:v>
                </c:pt>
                <c:pt idx="13">
                  <c:v>145</c:v>
                </c:pt>
                <c:pt idx="14">
                  <c:v>22</c:v>
                </c:pt>
                <c:pt idx="15">
                  <c:v>7</c:v>
                </c:pt>
              </c:numCache>
            </c:numRef>
          </c:val>
          <c:smooth val="0"/>
          <c:extLst>
            <c:ext xmlns:c16="http://schemas.microsoft.com/office/drawing/2014/chart" uri="{C3380CC4-5D6E-409C-BE32-E72D297353CC}">
              <c16:uniqueId val="{00000001-6C41-4F62-984A-FED0C9742208}"/>
            </c:ext>
          </c:extLst>
        </c:ser>
        <c:ser>
          <c:idx val="2"/>
          <c:order val="2"/>
          <c:tx>
            <c:strRef>
              <c:f>'(2)(xx) MIL off w  DTCs'!$H$8:$J$8</c:f>
              <c:strCache>
                <c:ptCount val="1"/>
                <c:pt idx="0">
                  <c:v>LDDV</c:v>
                </c:pt>
              </c:strCache>
            </c:strRef>
          </c:tx>
          <c:marker>
            <c:symbol val="none"/>
          </c:marker>
          <c:cat>
            <c:numRef>
              <c:f>'(2)(xx) MIL off w  DTCs'!$A$10:$A$25</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'(2)(xx) MIL off w  DTCs'!$H$10:$H$25</c:f>
              <c:numCache>
                <c:formatCode>#,##0</c:formatCode>
                <c:ptCount val="16"/>
                <c:pt idx="0">
                  <c:v>13</c:v>
                </c:pt>
                <c:pt idx="1">
                  <c:v>18</c:v>
                </c:pt>
                <c:pt idx="2">
                  <c:v>24</c:v>
                </c:pt>
                <c:pt idx="3">
                  <c:v>37</c:v>
                </c:pt>
                <c:pt idx="4">
                  <c:v>75</c:v>
                </c:pt>
                <c:pt idx="5">
                  <c:v>87</c:v>
                </c:pt>
                <c:pt idx="6">
                  <c:v>69</c:v>
                </c:pt>
                <c:pt idx="7">
                  <c:v>198</c:v>
                </c:pt>
                <c:pt idx="8">
                  <c:v>164</c:v>
                </c:pt>
                <c:pt idx="9">
                  <c:v>72</c:v>
                </c:pt>
                <c:pt idx="10">
                  <c:v>56</c:v>
                </c:pt>
                <c:pt idx="11">
                  <c:v>45</c:v>
                </c:pt>
                <c:pt idx="12">
                  <c:v>6</c:v>
                </c:pt>
                <c:pt idx="13">
                  <c:v>54</c:v>
                </c:pt>
                <c:pt idx="14">
                  <c:v>6</c:v>
                </c:pt>
                <c:pt idx="15">
                  <c:v>0</c:v>
                </c:pt>
              </c:numCache>
            </c:numRef>
          </c:val>
          <c:smooth val="0"/>
          <c:extLst>
            <c:ext xmlns:c16="http://schemas.microsoft.com/office/drawing/2014/chart" uri="{C3380CC4-5D6E-409C-BE32-E72D297353CC}">
              <c16:uniqueId val="{00000002-6C41-4F62-984A-FED0C9742208}"/>
            </c:ext>
          </c:extLst>
        </c:ser>
        <c:ser>
          <c:idx val="3"/>
          <c:order val="3"/>
          <c:tx>
            <c:strRef>
              <c:f>'(2)(xx) MIL off w  DTCs'!$K$8:$M$8</c:f>
              <c:strCache>
                <c:ptCount val="1"/>
                <c:pt idx="0">
                  <c:v>MDDV</c:v>
                </c:pt>
              </c:strCache>
            </c:strRef>
          </c:tx>
          <c:marker>
            <c:symbol val="none"/>
          </c:marker>
          <c:cat>
            <c:numRef>
              <c:f>'(2)(xx) MIL off w  DTCs'!$A$10:$A$25</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'(2)(xx) MIL off w  DTCs'!$K$10:$K$25</c:f>
              <c:numCache>
                <c:formatCode>#,##0</c:formatCode>
                <c:ptCount val="16"/>
                <c:pt idx="0">
                  <c:v>167</c:v>
                </c:pt>
                <c:pt idx="1">
                  <c:v>185</c:v>
                </c:pt>
                <c:pt idx="2">
                  <c:v>56</c:v>
                </c:pt>
                <c:pt idx="3">
                  <c:v>73</c:v>
                </c:pt>
                <c:pt idx="4">
                  <c:v>236</c:v>
                </c:pt>
                <c:pt idx="5">
                  <c:v>232</c:v>
                </c:pt>
                <c:pt idx="6">
                  <c:v>206</c:v>
                </c:pt>
                <c:pt idx="7">
                  <c:v>228</c:v>
                </c:pt>
                <c:pt idx="8">
                  <c:v>333</c:v>
                </c:pt>
                <c:pt idx="9">
                  <c:v>265</c:v>
                </c:pt>
                <c:pt idx="10">
                  <c:v>228</c:v>
                </c:pt>
                <c:pt idx="11">
                  <c:v>238</c:v>
                </c:pt>
                <c:pt idx="12">
                  <c:v>229</c:v>
                </c:pt>
                <c:pt idx="13">
                  <c:v>108</c:v>
                </c:pt>
                <c:pt idx="14">
                  <c:v>23</c:v>
                </c:pt>
                <c:pt idx="15">
                  <c:v>0</c:v>
                </c:pt>
              </c:numCache>
            </c:numRef>
          </c:val>
          <c:smooth val="0"/>
          <c:extLst>
            <c:ext xmlns:c16="http://schemas.microsoft.com/office/drawing/2014/chart" uri="{C3380CC4-5D6E-409C-BE32-E72D297353CC}">
              <c16:uniqueId val="{00000003-6C41-4F62-984A-FED0C9742208}"/>
            </c:ext>
          </c:extLst>
        </c:ser>
        <c:dLbls>
          <c:showLegendKey val="0"/>
          <c:showVal val="0"/>
          <c:showCatName val="0"/>
          <c:showSerName val="0"/>
          <c:showPercent val="0"/>
          <c:showBubbleSize val="0"/>
        </c:dLbls>
        <c:smooth val="0"/>
        <c:axId val="114820608"/>
        <c:axId val="114822144"/>
      </c:lineChart>
      <c:catAx>
        <c:axId val="114820608"/>
        <c:scaling>
          <c:orientation val="minMax"/>
        </c:scaling>
        <c:delete val="0"/>
        <c:axPos val="b"/>
        <c:numFmt formatCode="General" sourceLinked="1"/>
        <c:majorTickMark val="out"/>
        <c:minorTickMark val="none"/>
        <c:tickLblPos val="nextTo"/>
        <c:crossAx val="114822144"/>
        <c:crosses val="autoZero"/>
        <c:auto val="1"/>
        <c:lblAlgn val="ctr"/>
        <c:lblOffset val="100"/>
        <c:noMultiLvlLbl val="0"/>
      </c:catAx>
      <c:valAx>
        <c:axId val="114822144"/>
        <c:scaling>
          <c:orientation val="minMax"/>
        </c:scaling>
        <c:delete val="0"/>
        <c:axPos val="l"/>
        <c:majorGridlines/>
        <c:numFmt formatCode="#,##0" sourceLinked="1"/>
        <c:majorTickMark val="out"/>
        <c:minorTickMark val="none"/>
        <c:tickLblPos val="nextTo"/>
        <c:crossAx val="114820608"/>
        <c:crosses val="autoZero"/>
        <c:crossBetween val="between"/>
      </c:valAx>
      <c:spPr>
        <a:noFill/>
        <a:ln w="25400">
          <a:noFill/>
        </a:ln>
      </c:spPr>
    </c:plotArea>
    <c:legend>
      <c:legendPos val="r"/>
      <c:layout>
        <c:manualLayout>
          <c:xMode val="edge"/>
          <c:yMode val="edge"/>
          <c:x val="0.73552382787191417"/>
          <c:y val="6.5322870947258596E-2"/>
          <c:w val="0.20848658280651955"/>
          <c:h val="7.3663445502841846E-2"/>
        </c:manualLayout>
      </c:layout>
      <c:overlay val="0"/>
      <c:spPr>
        <a:ln>
          <a:solidFill>
            <a:srgbClr val="000000"/>
          </a:solidFill>
        </a:ln>
      </c:spPr>
    </c:legend>
    <c:plotVisOnly val="1"/>
    <c:dispBlanksAs val="gap"/>
    <c:showDLblsOverMax val="0"/>
  </c:chart>
  <c:txPr>
    <a:bodyPr/>
    <a:lstStyle/>
    <a:p>
      <a:pPr>
        <a:defRPr sz="1200"/>
      </a:pPr>
      <a:endParaRPr lang="en-US"/>
    </a:p>
  </c:txPr>
  <c:printSettings>
    <c:headerFooter alignWithMargins="0"/>
    <c:pageMargins b="1" l="0.75000000000001243" r="0.75000000000001243" t="1" header="0.5" footer="0.5"/>
    <c:pageSetup paperSize="207"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OBDII Initial Failures - Non-diesel</a:t>
            </a:r>
          </a:p>
          <a:p>
            <a:pPr>
              <a:defRPr sz="1025"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32005709032133695"/>
          <c:y val="3.2745709935864356E-2"/>
        </c:manualLayout>
      </c:layout>
      <c:overlay val="0"/>
      <c:spPr>
        <a:noFill/>
        <a:ln w="25400">
          <a:noFill/>
        </a:ln>
      </c:spPr>
    </c:title>
    <c:autoTitleDeleted val="0"/>
    <c:plotArea>
      <c:layout>
        <c:manualLayout>
          <c:layoutTarget val="inner"/>
          <c:xMode val="edge"/>
          <c:yMode val="edge"/>
          <c:x val="0.11948799195411959"/>
          <c:y val="0.17632263500009224"/>
          <c:w val="0.77951689989116058"/>
          <c:h val="0.65995043385750796"/>
        </c:manualLayout>
      </c:layout>
      <c:lineChart>
        <c:grouping val="standard"/>
        <c:varyColors val="0"/>
        <c:ser>
          <c:idx val="0"/>
          <c:order val="0"/>
          <c:tx>
            <c:strRef>
              <c:f>'(2)(i) OBD'!$B$8:$D$8</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'(2)(i) OBD'!$A$10:$A$25</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'(2)(i) OBD'!$B$10:$B$25</c:f>
              <c:numCache>
                <c:formatCode>#,##0</c:formatCode>
                <c:ptCount val="16"/>
                <c:pt idx="0">
                  <c:v>15131</c:v>
                </c:pt>
                <c:pt idx="1">
                  <c:v>14238</c:v>
                </c:pt>
                <c:pt idx="2">
                  <c:v>10586</c:v>
                </c:pt>
                <c:pt idx="3">
                  <c:v>11710</c:v>
                </c:pt>
                <c:pt idx="4">
                  <c:v>11621</c:v>
                </c:pt>
                <c:pt idx="5">
                  <c:v>11286</c:v>
                </c:pt>
                <c:pt idx="6">
                  <c:v>10185</c:v>
                </c:pt>
                <c:pt idx="7">
                  <c:v>9115</c:v>
                </c:pt>
                <c:pt idx="8">
                  <c:v>8319</c:v>
                </c:pt>
                <c:pt idx="9">
                  <c:v>6589</c:v>
                </c:pt>
                <c:pt idx="10">
                  <c:v>6102</c:v>
                </c:pt>
                <c:pt idx="11">
                  <c:v>6280</c:v>
                </c:pt>
                <c:pt idx="12">
                  <c:v>4355</c:v>
                </c:pt>
                <c:pt idx="13">
                  <c:v>3286</c:v>
                </c:pt>
                <c:pt idx="14">
                  <c:v>832</c:v>
                </c:pt>
                <c:pt idx="15">
                  <c:v>29</c:v>
                </c:pt>
              </c:numCache>
            </c:numRef>
          </c:val>
          <c:smooth val="0"/>
          <c:extLst>
            <c:ext xmlns:c16="http://schemas.microsoft.com/office/drawing/2014/chart" uri="{C3380CC4-5D6E-409C-BE32-E72D297353CC}">
              <c16:uniqueId val="{00000000-AB98-426E-AEC1-9BAC6C2BC9E5}"/>
            </c:ext>
          </c:extLst>
        </c:ser>
        <c:ser>
          <c:idx val="1"/>
          <c:order val="1"/>
          <c:tx>
            <c:strRef>
              <c:f>'(2)(i) OBD'!$E$8:$G$8</c:f>
              <c:strCache>
                <c:ptCount val="1"/>
                <c:pt idx="0">
                  <c:v>MDGV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'(2)(i) OBD'!$A$10:$A$25</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'(2)(i) OBD'!$E$10:$E$25</c:f>
              <c:numCache>
                <c:formatCode>#,##0</c:formatCode>
                <c:ptCount val="16"/>
                <c:pt idx="1">
                  <c:v>887</c:v>
                </c:pt>
                <c:pt idx="2">
                  <c:v>677</c:v>
                </c:pt>
                <c:pt idx="3">
                  <c:v>660</c:v>
                </c:pt>
                <c:pt idx="4">
                  <c:v>1118</c:v>
                </c:pt>
                <c:pt idx="5">
                  <c:v>970</c:v>
                </c:pt>
                <c:pt idx="6">
                  <c:v>856</c:v>
                </c:pt>
                <c:pt idx="7">
                  <c:v>877</c:v>
                </c:pt>
                <c:pt idx="8">
                  <c:v>1008</c:v>
                </c:pt>
                <c:pt idx="9">
                  <c:v>739</c:v>
                </c:pt>
                <c:pt idx="10">
                  <c:v>481</c:v>
                </c:pt>
                <c:pt idx="11">
                  <c:v>346</c:v>
                </c:pt>
                <c:pt idx="12">
                  <c:v>370</c:v>
                </c:pt>
                <c:pt idx="13">
                  <c:v>169</c:v>
                </c:pt>
                <c:pt idx="14">
                  <c:v>113</c:v>
                </c:pt>
                <c:pt idx="15">
                  <c:v>7</c:v>
                </c:pt>
              </c:numCache>
            </c:numRef>
          </c:val>
          <c:smooth val="0"/>
          <c:extLst>
            <c:ext xmlns:c16="http://schemas.microsoft.com/office/drawing/2014/chart" uri="{C3380CC4-5D6E-409C-BE32-E72D297353CC}">
              <c16:uniqueId val="{00000001-AB98-426E-AEC1-9BAC6C2BC9E5}"/>
            </c:ext>
          </c:extLst>
        </c:ser>
        <c:ser>
          <c:idx val="2"/>
          <c:order val="2"/>
          <c:tx>
            <c:strRef>
              <c:f>'(2)(i) OBD'!$H$8:$J$8</c:f>
              <c:strCache>
                <c:ptCount val="1"/>
                <c:pt idx="0">
                  <c:v>LDDV</c:v>
                </c:pt>
              </c:strCache>
            </c:strRef>
          </c:tx>
          <c:spPr>
            <a:ln w="12700">
              <a:solidFill>
                <a:srgbClr val="000000"/>
              </a:solidFill>
              <a:prstDash val="solid"/>
            </a:ln>
          </c:spPr>
          <c:marker>
            <c:symbol val="triangle"/>
            <c:size val="5"/>
            <c:spPr>
              <a:solidFill>
                <a:srgbClr val="FFFF00"/>
              </a:solidFill>
              <a:ln>
                <a:solidFill>
                  <a:srgbClr val="000000"/>
                </a:solidFill>
                <a:prstDash val="solid"/>
              </a:ln>
            </c:spPr>
          </c:marker>
          <c:cat>
            <c:numRef>
              <c:f>'(2)(i) OBD'!$A$10:$A$25</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'(2)(i) OBD'!$H$10:$H$25</c:f>
              <c:numCache>
                <c:formatCode>#,##0</c:formatCode>
                <c:ptCount val="16"/>
                <c:pt idx="0">
                  <c:v>7</c:v>
                </c:pt>
                <c:pt idx="1">
                  <c:v>2</c:v>
                </c:pt>
                <c:pt idx="2">
                  <c:v>31</c:v>
                </c:pt>
                <c:pt idx="3">
                  <c:v>52</c:v>
                </c:pt>
                <c:pt idx="4">
                  <c:v>92</c:v>
                </c:pt>
                <c:pt idx="5">
                  <c:v>149</c:v>
                </c:pt>
                <c:pt idx="6">
                  <c:v>172</c:v>
                </c:pt>
                <c:pt idx="7">
                  <c:v>235</c:v>
                </c:pt>
                <c:pt idx="8">
                  <c:v>160</c:v>
                </c:pt>
                <c:pt idx="9">
                  <c:v>102</c:v>
                </c:pt>
                <c:pt idx="10">
                  <c:v>47</c:v>
                </c:pt>
                <c:pt idx="11">
                  <c:v>66</c:v>
                </c:pt>
                <c:pt idx="12">
                  <c:v>7</c:v>
                </c:pt>
                <c:pt idx="13">
                  <c:v>25</c:v>
                </c:pt>
                <c:pt idx="14">
                  <c:v>14</c:v>
                </c:pt>
                <c:pt idx="15">
                  <c:v>0</c:v>
                </c:pt>
              </c:numCache>
            </c:numRef>
          </c:val>
          <c:smooth val="0"/>
          <c:extLst>
            <c:ext xmlns:c16="http://schemas.microsoft.com/office/drawing/2014/chart" uri="{C3380CC4-5D6E-409C-BE32-E72D297353CC}">
              <c16:uniqueId val="{00000002-AB98-426E-AEC1-9BAC6C2BC9E5}"/>
            </c:ext>
          </c:extLst>
        </c:ser>
        <c:dLbls>
          <c:showLegendKey val="0"/>
          <c:showVal val="0"/>
          <c:showCatName val="0"/>
          <c:showSerName val="0"/>
          <c:showPercent val="0"/>
          <c:showBubbleSize val="0"/>
        </c:dLbls>
        <c:marker val="1"/>
        <c:smooth val="0"/>
        <c:axId val="105489152"/>
        <c:axId val="105491456"/>
      </c:lineChart>
      <c:catAx>
        <c:axId val="105489152"/>
        <c:scaling>
          <c:orientation val="minMax"/>
        </c:scaling>
        <c:delete val="0"/>
        <c:axPos val="b"/>
        <c:title>
          <c:tx>
            <c:rich>
              <a:bodyPr/>
              <a:lstStyle/>
              <a:p>
                <a:pPr>
                  <a:defRPr sz="1025" b="1" i="0" u="none" strike="noStrike" baseline="0">
                    <a:solidFill>
                      <a:srgbClr val="000000"/>
                    </a:solidFill>
                    <a:latin typeface="Arial"/>
                    <a:ea typeface="Arial"/>
                    <a:cs typeface="Arial"/>
                  </a:defRPr>
                </a:pPr>
                <a:r>
                  <a:rPr lang="en-US"/>
                  <a:t>Model Year</a:t>
                </a:r>
              </a:p>
            </c:rich>
          </c:tx>
          <c:layout>
            <c:manualLayout>
              <c:xMode val="edge"/>
              <c:yMode val="edge"/>
              <c:x val="0.44950249862834946"/>
              <c:y val="0.911839957013247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105491456"/>
        <c:crosses val="autoZero"/>
        <c:auto val="1"/>
        <c:lblAlgn val="ctr"/>
        <c:lblOffset val="100"/>
        <c:tickLblSkip val="1"/>
        <c:tickMarkSkip val="1"/>
        <c:noMultiLvlLbl val="0"/>
      </c:catAx>
      <c:valAx>
        <c:axId val="105491456"/>
        <c:scaling>
          <c:orientation val="minMax"/>
          <c:max val="30000"/>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 of Failing Tests</a:t>
                </a:r>
              </a:p>
            </c:rich>
          </c:tx>
          <c:layout>
            <c:manualLayout>
              <c:xMode val="edge"/>
              <c:yMode val="edge"/>
              <c:x val="7.1124160327416704E-3"/>
              <c:y val="0.3526451319569305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105489152"/>
        <c:crosses val="autoZero"/>
        <c:crossBetween val="midCat"/>
        <c:majorUnit val="5000"/>
      </c:valAx>
      <c:spPr>
        <a:noFill/>
        <a:ln w="12700">
          <a:solidFill>
            <a:srgbClr val="808080"/>
          </a:solidFill>
          <a:prstDash val="solid"/>
        </a:ln>
      </c:spPr>
    </c:plotArea>
    <c:legend>
      <c:legendPos val="r"/>
      <c:layout>
        <c:manualLayout>
          <c:xMode val="edge"/>
          <c:yMode val="edge"/>
          <c:x val="0.75960229547578206"/>
          <c:y val="0.20403055917223042"/>
          <c:w val="0.11522057624152948"/>
          <c:h val="0.16876599086531624"/>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5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 MIL Commanded on with DTCs Present  </a:t>
            </a:r>
          </a:p>
          <a:p>
            <a:pPr>
              <a:defRPr sz="155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 </a:t>
            </a:r>
          </a:p>
        </c:rich>
      </c:tx>
      <c:layout>
        <c:manualLayout>
          <c:xMode val="edge"/>
          <c:yMode val="edge"/>
          <c:x val="0.30129897399189026"/>
          <c:y val="2.8523424538487645E-2"/>
        </c:manualLayout>
      </c:layout>
      <c:overlay val="0"/>
      <c:spPr>
        <a:noFill/>
        <a:ln w="25400">
          <a:noFill/>
        </a:ln>
      </c:spPr>
    </c:title>
    <c:autoTitleDeleted val="0"/>
    <c:plotArea>
      <c:layout>
        <c:manualLayout>
          <c:layoutTarget val="inner"/>
          <c:xMode val="edge"/>
          <c:yMode val="edge"/>
          <c:x val="8.7445961382204965E-2"/>
          <c:y val="0.23657718120805368"/>
          <c:w val="0.81298770037515267"/>
          <c:h val="0.60738255033557065"/>
        </c:manualLayout>
      </c:layout>
      <c:scatterChart>
        <c:scatterStyle val="lineMarker"/>
        <c:varyColors val="0"/>
        <c:ser>
          <c:idx val="0"/>
          <c:order val="0"/>
          <c:tx>
            <c:strRef>
              <c:f>'(2)(xxi) MIL on w DTCs '!$B$7:$D$7</c:f>
              <c:strCache>
                <c:ptCount val="1"/>
                <c:pt idx="0">
                  <c:v>LDGV</c:v>
                </c:pt>
              </c:strCache>
            </c:strRef>
          </c:tx>
          <c:marker>
            <c:symbol val="diamond"/>
            <c:size val="8"/>
          </c:marker>
          <c:xVal>
            <c:numRef>
              <c:f>'(2)(xxi) MIL on w DTCs '!$A$9:$A$24</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xVal>
          <c:yVal>
            <c:numRef>
              <c:f>'(2)(xxi) MIL on w DTCs '!$D$9:$D$24</c:f>
              <c:numCache>
                <c:formatCode>0.0%</c:formatCode>
                <c:ptCount val="16"/>
                <c:pt idx="0">
                  <c:v>4.3694842918015793E-2</c:v>
                </c:pt>
                <c:pt idx="1">
                  <c:v>3.2563418223541446E-2</c:v>
                </c:pt>
                <c:pt idx="2">
                  <c:v>2.5934278350515465E-2</c:v>
                </c:pt>
                <c:pt idx="3">
                  <c:v>1.9969782565854299E-2</c:v>
                </c:pt>
                <c:pt idx="4">
                  <c:v>1.7462461580626847E-2</c:v>
                </c:pt>
                <c:pt idx="5">
                  <c:v>1.4915705257260903E-2</c:v>
                </c:pt>
                <c:pt idx="6">
                  <c:v>1.0971604727898007E-2</c:v>
                </c:pt>
                <c:pt idx="7">
                  <c:v>9.1297724219647561E-3</c:v>
                </c:pt>
                <c:pt idx="8">
                  <c:v>6.2571568787829213E-3</c:v>
                </c:pt>
                <c:pt idx="9">
                  <c:v>4.7049123060993918E-3</c:v>
                </c:pt>
                <c:pt idx="10">
                  <c:v>3.4695322207740518E-3</c:v>
                </c:pt>
                <c:pt idx="11">
                  <c:v>1.7064328266665047E-3</c:v>
                </c:pt>
                <c:pt idx="12">
                  <c:v>1.6176442819107086E-3</c:v>
                </c:pt>
                <c:pt idx="13">
                  <c:v>1.0192727110873727E-3</c:v>
                </c:pt>
                <c:pt idx="14">
                  <c:v>8.7665016501650163E-4</c:v>
                </c:pt>
                <c:pt idx="15">
                  <c:v>0</c:v>
                </c:pt>
              </c:numCache>
            </c:numRef>
          </c:yVal>
          <c:smooth val="0"/>
          <c:extLst>
            <c:ext xmlns:c16="http://schemas.microsoft.com/office/drawing/2014/chart" uri="{C3380CC4-5D6E-409C-BE32-E72D297353CC}">
              <c16:uniqueId val="{00000000-C04E-42C2-921F-94019A57F62B}"/>
            </c:ext>
          </c:extLst>
        </c:ser>
        <c:ser>
          <c:idx val="1"/>
          <c:order val="1"/>
          <c:tx>
            <c:strRef>
              <c:f>'(2)(xxi) MIL on w DTCs '!$E$7:$G$7</c:f>
              <c:strCache>
                <c:ptCount val="1"/>
                <c:pt idx="0">
                  <c:v>MDGV</c:v>
                </c:pt>
              </c:strCache>
            </c:strRef>
          </c:tx>
          <c:marker>
            <c:symbol val="square"/>
            <c:size val="8"/>
          </c:marker>
          <c:xVal>
            <c:numRef>
              <c:f>'(2)(xxi) MIL on w DTCs '!$A$9:$A$24</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xVal>
          <c:yVal>
            <c:numRef>
              <c:f>'(2)(xxi) MIL on w DTCs '!$G$9:$G$24</c:f>
              <c:numCache>
                <c:formatCode>0.0%</c:formatCode>
                <c:ptCount val="16"/>
                <c:pt idx="1">
                  <c:v>0</c:v>
                </c:pt>
                <c:pt idx="2">
                  <c:v>5.0920663787224367E-2</c:v>
                </c:pt>
                <c:pt idx="3">
                  <c:v>4.5340624287992709E-2</c:v>
                </c:pt>
                <c:pt idx="4">
                  <c:v>3.5389282103134481E-2</c:v>
                </c:pt>
                <c:pt idx="5">
                  <c:v>2.6421039873954673E-2</c:v>
                </c:pt>
                <c:pt idx="6">
                  <c:v>2.4295065458207452E-2</c:v>
                </c:pt>
                <c:pt idx="7">
                  <c:v>2.168464639860521E-2</c:v>
                </c:pt>
                <c:pt idx="8">
                  <c:v>1.6539792387543252E-2</c:v>
                </c:pt>
                <c:pt idx="9">
                  <c:v>1.1976810855577499E-2</c:v>
                </c:pt>
                <c:pt idx="10">
                  <c:v>7.2002215452783161E-3</c:v>
                </c:pt>
                <c:pt idx="11">
                  <c:v>6.2690753113915695E-3</c:v>
                </c:pt>
                <c:pt idx="12">
                  <c:v>3.7787907869481765E-3</c:v>
                </c:pt>
                <c:pt idx="13">
                  <c:v>2.9289724188430559E-3</c:v>
                </c:pt>
                <c:pt idx="14">
                  <c:v>1.3531799729364006E-3</c:v>
                </c:pt>
                <c:pt idx="15">
                  <c:v>0.04</c:v>
                </c:pt>
              </c:numCache>
            </c:numRef>
          </c:yVal>
          <c:smooth val="0"/>
          <c:extLst>
            <c:ext xmlns:c16="http://schemas.microsoft.com/office/drawing/2014/chart" uri="{C3380CC4-5D6E-409C-BE32-E72D297353CC}">
              <c16:uniqueId val="{00000001-C04E-42C2-921F-94019A57F62B}"/>
            </c:ext>
          </c:extLst>
        </c:ser>
        <c:ser>
          <c:idx val="2"/>
          <c:order val="2"/>
          <c:tx>
            <c:strRef>
              <c:f>'(2)(xxi) MIL on w DTCs '!$H$7:$J$7</c:f>
              <c:strCache>
                <c:ptCount val="1"/>
                <c:pt idx="0">
                  <c:v>LDDV</c:v>
                </c:pt>
              </c:strCache>
            </c:strRef>
          </c:tx>
          <c:marker>
            <c:symbol val="triangle"/>
            <c:size val="8"/>
          </c:marker>
          <c:xVal>
            <c:numRef>
              <c:f>'(2)(xxi) MIL on w DTCs '!$A$9:$A$24</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xVal>
          <c:yVal>
            <c:numRef>
              <c:f>'(2)(xxi) MIL on w DTCs '!$J$9:$J$24</c:f>
              <c:numCache>
                <c:formatCode>0.0%</c:formatCode>
                <c:ptCount val="16"/>
                <c:pt idx="0">
                  <c:v>5.8823529411764705E-2</c:v>
                </c:pt>
                <c:pt idx="1">
                  <c:v>2.5316455696202531E-2</c:v>
                </c:pt>
                <c:pt idx="2">
                  <c:v>0.10687022900763359</c:v>
                </c:pt>
                <c:pt idx="3">
                  <c:v>6.2992125984251968E-2</c:v>
                </c:pt>
                <c:pt idx="4">
                  <c:v>3.9647577092511016E-2</c:v>
                </c:pt>
                <c:pt idx="5">
                  <c:v>5.0332383665716997E-2</c:v>
                </c:pt>
                <c:pt idx="6">
                  <c:v>3.3088235294117647E-2</c:v>
                </c:pt>
                <c:pt idx="7">
                  <c:v>2.4525043177892919E-2</c:v>
                </c:pt>
                <c:pt idx="8">
                  <c:v>1.1745646010530578E-2</c:v>
                </c:pt>
                <c:pt idx="9">
                  <c:v>1.646090534979424E-2</c:v>
                </c:pt>
                <c:pt idx="10">
                  <c:v>3.1250000000000002E-3</c:v>
                </c:pt>
                <c:pt idx="11">
                  <c:v>8.4745762711864406E-3</c:v>
                </c:pt>
                <c:pt idx="12">
                  <c:v>0</c:v>
                </c:pt>
                <c:pt idx="13">
                  <c:v>3.7523452157598499E-3</c:v>
                </c:pt>
                <c:pt idx="14">
                  <c:v>0</c:v>
                </c:pt>
                <c:pt idx="15">
                  <c:v>0</c:v>
                </c:pt>
              </c:numCache>
            </c:numRef>
          </c:yVal>
          <c:smooth val="0"/>
          <c:extLst>
            <c:ext xmlns:c16="http://schemas.microsoft.com/office/drawing/2014/chart" uri="{C3380CC4-5D6E-409C-BE32-E72D297353CC}">
              <c16:uniqueId val="{00000002-C04E-42C2-921F-94019A57F62B}"/>
            </c:ext>
          </c:extLst>
        </c:ser>
        <c:ser>
          <c:idx val="3"/>
          <c:order val="3"/>
          <c:tx>
            <c:strRef>
              <c:f>'(2)(xxi) MIL on w DTCs '!$K$7:$M$7</c:f>
              <c:strCache>
                <c:ptCount val="1"/>
                <c:pt idx="0">
                  <c:v>MDDV</c:v>
                </c:pt>
              </c:strCache>
            </c:strRef>
          </c:tx>
          <c:xVal>
            <c:numRef>
              <c:f>'(2)(xxi) MIL on w DTCs '!$A$9:$A$24</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xVal>
          <c:yVal>
            <c:numRef>
              <c:f>'(2)(xxi) MIL on w DTCs '!$M$9:$M$24</c:f>
              <c:numCache>
                <c:formatCode>0.0%</c:formatCode>
                <c:ptCount val="16"/>
                <c:pt idx="0">
                  <c:v>0.11585807385952208</c:v>
                </c:pt>
                <c:pt idx="1">
                  <c:v>8.2054703135423609E-2</c:v>
                </c:pt>
                <c:pt idx="2">
                  <c:v>9.2783505154639179E-2</c:v>
                </c:pt>
                <c:pt idx="3">
                  <c:v>5.8935361216730035E-2</c:v>
                </c:pt>
                <c:pt idx="4">
                  <c:v>6.9301260022909511E-2</c:v>
                </c:pt>
                <c:pt idx="5">
                  <c:v>6.0319337670017743E-2</c:v>
                </c:pt>
                <c:pt idx="6">
                  <c:v>4.7808764940239043E-2</c:v>
                </c:pt>
                <c:pt idx="7">
                  <c:v>4.9511400651465795E-2</c:v>
                </c:pt>
                <c:pt idx="8">
                  <c:v>3.8376149698699652E-2</c:v>
                </c:pt>
                <c:pt idx="9">
                  <c:v>3.0225898822780782E-2</c:v>
                </c:pt>
                <c:pt idx="10">
                  <c:v>1.8875047187617969E-2</c:v>
                </c:pt>
                <c:pt idx="11">
                  <c:v>1.6247582205029015E-2</c:v>
                </c:pt>
                <c:pt idx="12">
                  <c:v>1.4154870940882597E-2</c:v>
                </c:pt>
                <c:pt idx="13">
                  <c:v>2.7563395810363835E-3</c:v>
                </c:pt>
                <c:pt idx="14">
                  <c:v>0</c:v>
                </c:pt>
                <c:pt idx="15">
                  <c:v>0</c:v>
                </c:pt>
              </c:numCache>
            </c:numRef>
          </c:yVal>
          <c:smooth val="0"/>
          <c:extLst>
            <c:ext xmlns:c16="http://schemas.microsoft.com/office/drawing/2014/chart" uri="{C3380CC4-5D6E-409C-BE32-E72D297353CC}">
              <c16:uniqueId val="{00000003-C04E-42C2-921F-94019A57F62B}"/>
            </c:ext>
          </c:extLst>
        </c:ser>
        <c:dLbls>
          <c:showLegendKey val="0"/>
          <c:showVal val="0"/>
          <c:showCatName val="0"/>
          <c:showSerName val="0"/>
          <c:showPercent val="0"/>
          <c:showBubbleSize val="0"/>
        </c:dLbls>
        <c:axId val="116368512"/>
        <c:axId val="116370432"/>
      </c:scatterChart>
      <c:valAx>
        <c:axId val="116368512"/>
        <c:scaling>
          <c:orientation val="minMax"/>
          <c:max val="2022"/>
          <c:min val="2007"/>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4848521207576331"/>
              <c:y val="0.9093959743326398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16370432"/>
        <c:crosses val="autoZero"/>
        <c:crossBetween val="midCat"/>
        <c:majorUnit val="1"/>
      </c:valAx>
      <c:valAx>
        <c:axId val="116370432"/>
        <c:scaling>
          <c:orientation val="minMax"/>
          <c:max val="0.2"/>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MIL</a:t>
                </a:r>
                <a:r>
                  <a:rPr lang="en-US" baseline="0"/>
                  <a:t> </a:t>
                </a:r>
                <a:r>
                  <a:rPr lang="en-US"/>
                  <a:t>On with</a:t>
                </a:r>
                <a:r>
                  <a:rPr lang="en-US" baseline="0"/>
                  <a:t> DTCs </a:t>
                </a:r>
                <a:r>
                  <a:rPr lang="en-US"/>
                  <a:t>Rate (%)</a:t>
                </a:r>
              </a:p>
            </c:rich>
          </c:tx>
          <c:layout>
            <c:manualLayout>
              <c:xMode val="edge"/>
              <c:yMode val="edge"/>
              <c:x val="1.7316017316017323E-2"/>
              <c:y val="0.3926173860374508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6368512"/>
        <c:crosses val="autoZero"/>
        <c:crossBetween val="midCat"/>
        <c:majorUnit val="0.05"/>
      </c:valAx>
      <c:spPr>
        <a:noFill/>
        <a:ln w="12700">
          <a:solidFill>
            <a:srgbClr val="808080"/>
          </a:solidFill>
          <a:prstDash val="solid"/>
        </a:ln>
      </c:spPr>
    </c:plotArea>
    <c:legend>
      <c:legendPos val="r"/>
      <c:layout>
        <c:manualLayout>
          <c:xMode val="edge"/>
          <c:yMode val="edge"/>
          <c:x val="0.69576818590277278"/>
          <c:y val="0.29618708551077222"/>
          <c:w val="0.17572026123235585"/>
          <c:h val="6.893493077140024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5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5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 MIL Commanded on with DTCs Present </a:t>
            </a:r>
          </a:p>
          <a:p>
            <a:pPr>
              <a:defRPr sz="155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 </a:t>
            </a:r>
          </a:p>
        </c:rich>
      </c:tx>
      <c:layout>
        <c:manualLayout>
          <c:xMode val="edge"/>
          <c:yMode val="edge"/>
          <c:x val="0.30164217804667248"/>
          <c:y val="2.8619528619528632E-2"/>
        </c:manualLayout>
      </c:layout>
      <c:overlay val="0"/>
      <c:spPr>
        <a:noFill/>
        <a:ln w="25400">
          <a:noFill/>
        </a:ln>
      </c:spPr>
    </c:title>
    <c:autoTitleDeleted val="0"/>
    <c:plotArea>
      <c:layout>
        <c:manualLayout>
          <c:layoutTarget val="inner"/>
          <c:xMode val="edge"/>
          <c:yMode val="edge"/>
          <c:x val="0.10112359550561822"/>
          <c:y val="0.19697002079719891"/>
          <c:w val="0.80812445980985304"/>
          <c:h val="0.64646570928311364"/>
        </c:manualLayout>
      </c:layout>
      <c:lineChart>
        <c:grouping val="standard"/>
        <c:varyColors val="0"/>
        <c:ser>
          <c:idx val="0"/>
          <c:order val="0"/>
          <c:tx>
            <c:strRef>
              <c:f>'(2)(xxi) MIL on w DTCs '!$B$7:$D$7</c:f>
              <c:strCache>
                <c:ptCount val="1"/>
                <c:pt idx="0">
                  <c:v>LDGV</c:v>
                </c:pt>
              </c:strCache>
            </c:strRef>
          </c:tx>
          <c:marker>
            <c:symbol val="diamond"/>
            <c:size val="8"/>
          </c:marker>
          <c:cat>
            <c:numRef>
              <c:f>'(2)(xxi) MIL on w DTCs '!$A$9:$A$24</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'(2)(xxi) MIL on w DTCs '!$B$9:$B$24</c:f>
              <c:numCache>
                <c:formatCode>#,##0</c:formatCode>
                <c:ptCount val="16"/>
                <c:pt idx="0">
                  <c:v>6491</c:v>
                </c:pt>
                <c:pt idx="1">
                  <c:v>5222</c:v>
                </c:pt>
                <c:pt idx="2">
                  <c:v>3542</c:v>
                </c:pt>
                <c:pt idx="3">
                  <c:v>3648</c:v>
                </c:pt>
                <c:pt idx="4">
                  <c:v>3568</c:v>
                </c:pt>
                <c:pt idx="5">
                  <c:v>3408</c:v>
                </c:pt>
                <c:pt idx="6">
                  <c:v>2833</c:v>
                </c:pt>
                <c:pt idx="7">
                  <c:v>2535</c:v>
                </c:pt>
                <c:pt idx="8">
                  <c:v>1989</c:v>
                </c:pt>
                <c:pt idx="9">
                  <c:v>1495</c:v>
                </c:pt>
                <c:pt idx="10">
                  <c:v>1142</c:v>
                </c:pt>
                <c:pt idx="11">
                  <c:v>562</c:v>
                </c:pt>
                <c:pt idx="12">
                  <c:v>514</c:v>
                </c:pt>
                <c:pt idx="13">
                  <c:v>229</c:v>
                </c:pt>
                <c:pt idx="14">
                  <c:v>34</c:v>
                </c:pt>
                <c:pt idx="15">
                  <c:v>0</c:v>
                </c:pt>
              </c:numCache>
            </c:numRef>
          </c:val>
          <c:smooth val="0"/>
          <c:extLst>
            <c:ext xmlns:c16="http://schemas.microsoft.com/office/drawing/2014/chart" uri="{C3380CC4-5D6E-409C-BE32-E72D297353CC}">
              <c16:uniqueId val="{00000000-0443-4E61-889F-1E7053FC60D2}"/>
            </c:ext>
          </c:extLst>
        </c:ser>
        <c:ser>
          <c:idx val="1"/>
          <c:order val="1"/>
          <c:tx>
            <c:strRef>
              <c:f>'(2)(xxi) MIL on w DTCs '!$E$7:$G$7</c:f>
              <c:strCache>
                <c:ptCount val="1"/>
                <c:pt idx="0">
                  <c:v>MDGV</c:v>
                </c:pt>
              </c:strCache>
            </c:strRef>
          </c:tx>
          <c:marker>
            <c:symbol val="square"/>
            <c:size val="8"/>
          </c:marker>
          <c:cat>
            <c:numRef>
              <c:f>'(2)(xxi) MIL on w DTCs '!$A$9:$A$24</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'(2)(xxi) MIL on w DTCs '!$E$9:$E$24</c:f>
              <c:numCache>
                <c:formatCode>#,##0</c:formatCode>
                <c:ptCount val="16"/>
                <c:pt idx="1">
                  <c:v>390</c:v>
                </c:pt>
                <c:pt idx="2">
                  <c:v>224</c:v>
                </c:pt>
                <c:pt idx="3">
                  <c:v>199</c:v>
                </c:pt>
                <c:pt idx="4">
                  <c:v>280</c:v>
                </c:pt>
                <c:pt idx="5">
                  <c:v>218</c:v>
                </c:pt>
                <c:pt idx="6">
                  <c:v>193</c:v>
                </c:pt>
                <c:pt idx="7">
                  <c:v>199</c:v>
                </c:pt>
                <c:pt idx="8">
                  <c:v>239</c:v>
                </c:pt>
                <c:pt idx="9">
                  <c:v>188</c:v>
                </c:pt>
                <c:pt idx="10">
                  <c:v>104</c:v>
                </c:pt>
                <c:pt idx="11">
                  <c:v>76</c:v>
                </c:pt>
                <c:pt idx="12">
                  <c:v>63</c:v>
                </c:pt>
                <c:pt idx="13">
                  <c:v>24</c:v>
                </c:pt>
                <c:pt idx="14">
                  <c:v>1</c:v>
                </c:pt>
                <c:pt idx="15">
                  <c:v>1</c:v>
                </c:pt>
              </c:numCache>
            </c:numRef>
          </c:val>
          <c:smooth val="0"/>
          <c:extLst>
            <c:ext xmlns:c16="http://schemas.microsoft.com/office/drawing/2014/chart" uri="{C3380CC4-5D6E-409C-BE32-E72D297353CC}">
              <c16:uniqueId val="{00000001-0443-4E61-889F-1E7053FC60D2}"/>
            </c:ext>
          </c:extLst>
        </c:ser>
        <c:ser>
          <c:idx val="2"/>
          <c:order val="2"/>
          <c:tx>
            <c:strRef>
              <c:f>'(2)(xxi) MIL on w DTCs '!$H$7:$J$7</c:f>
              <c:strCache>
                <c:ptCount val="1"/>
                <c:pt idx="0">
                  <c:v>LDDV</c:v>
                </c:pt>
              </c:strCache>
            </c:strRef>
          </c:tx>
          <c:marker>
            <c:symbol val="triangle"/>
            <c:size val="8"/>
          </c:marker>
          <c:cat>
            <c:numRef>
              <c:f>'(2)(xxi) MIL on w DTCs '!$A$9:$A$24</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'(2)(xxi) MIL on w DTCs '!$H$9:$H$24</c:f>
              <c:numCache>
                <c:formatCode>#,##0</c:formatCode>
                <c:ptCount val="16"/>
                <c:pt idx="0">
                  <c:v>4</c:v>
                </c:pt>
                <c:pt idx="1">
                  <c:v>2</c:v>
                </c:pt>
                <c:pt idx="2">
                  <c:v>14</c:v>
                </c:pt>
                <c:pt idx="3">
                  <c:v>16</c:v>
                </c:pt>
                <c:pt idx="4">
                  <c:v>27</c:v>
                </c:pt>
                <c:pt idx="5">
                  <c:v>53</c:v>
                </c:pt>
                <c:pt idx="6">
                  <c:v>45</c:v>
                </c:pt>
                <c:pt idx="7">
                  <c:v>71</c:v>
                </c:pt>
                <c:pt idx="8">
                  <c:v>29</c:v>
                </c:pt>
                <c:pt idx="9">
                  <c:v>16</c:v>
                </c:pt>
                <c:pt idx="10">
                  <c:v>2</c:v>
                </c:pt>
                <c:pt idx="11">
                  <c:v>7</c:v>
                </c:pt>
                <c:pt idx="12">
                  <c:v>0</c:v>
                </c:pt>
                <c:pt idx="13">
                  <c:v>2</c:v>
                </c:pt>
                <c:pt idx="14">
                  <c:v>0</c:v>
                </c:pt>
                <c:pt idx="15">
                  <c:v>0</c:v>
                </c:pt>
              </c:numCache>
            </c:numRef>
          </c:val>
          <c:smooth val="0"/>
          <c:extLst>
            <c:ext xmlns:c16="http://schemas.microsoft.com/office/drawing/2014/chart" uri="{C3380CC4-5D6E-409C-BE32-E72D297353CC}">
              <c16:uniqueId val="{00000002-0443-4E61-889F-1E7053FC60D2}"/>
            </c:ext>
          </c:extLst>
        </c:ser>
        <c:ser>
          <c:idx val="3"/>
          <c:order val="3"/>
          <c:tx>
            <c:strRef>
              <c:f>'(2)(xxi) MIL on w DTCs '!$K$7:$M$7</c:f>
              <c:strCache>
                <c:ptCount val="1"/>
                <c:pt idx="0">
                  <c:v>MDDV</c:v>
                </c:pt>
              </c:strCache>
            </c:strRef>
          </c:tx>
          <c:val>
            <c:numRef>
              <c:f>'(2)(xxi) MIL on w DTCs '!$M$9:$M$24</c:f>
              <c:numCache>
                <c:formatCode>0.0%</c:formatCode>
                <c:ptCount val="16"/>
                <c:pt idx="0">
                  <c:v>0.11585807385952208</c:v>
                </c:pt>
                <c:pt idx="1">
                  <c:v>8.2054703135423609E-2</c:v>
                </c:pt>
                <c:pt idx="2">
                  <c:v>9.2783505154639179E-2</c:v>
                </c:pt>
                <c:pt idx="3">
                  <c:v>5.8935361216730035E-2</c:v>
                </c:pt>
                <c:pt idx="4">
                  <c:v>6.9301260022909511E-2</c:v>
                </c:pt>
                <c:pt idx="5">
                  <c:v>6.0319337670017743E-2</c:v>
                </c:pt>
                <c:pt idx="6">
                  <c:v>4.7808764940239043E-2</c:v>
                </c:pt>
                <c:pt idx="7">
                  <c:v>4.9511400651465795E-2</c:v>
                </c:pt>
                <c:pt idx="8">
                  <c:v>3.8376149698699652E-2</c:v>
                </c:pt>
                <c:pt idx="9">
                  <c:v>3.0225898822780782E-2</c:v>
                </c:pt>
                <c:pt idx="10">
                  <c:v>1.8875047187617969E-2</c:v>
                </c:pt>
                <c:pt idx="11">
                  <c:v>1.6247582205029015E-2</c:v>
                </c:pt>
                <c:pt idx="12">
                  <c:v>1.4154870940882597E-2</c:v>
                </c:pt>
                <c:pt idx="13">
                  <c:v>2.7563395810363835E-3</c:v>
                </c:pt>
                <c:pt idx="14">
                  <c:v>0</c:v>
                </c:pt>
                <c:pt idx="15">
                  <c:v>0</c:v>
                </c:pt>
              </c:numCache>
            </c:numRef>
          </c:val>
          <c:smooth val="0"/>
          <c:extLst>
            <c:ext xmlns:c16="http://schemas.microsoft.com/office/drawing/2014/chart" uri="{C3380CC4-5D6E-409C-BE32-E72D297353CC}">
              <c16:uniqueId val="{00000003-0443-4E61-889F-1E7053FC60D2}"/>
            </c:ext>
          </c:extLst>
        </c:ser>
        <c:dLbls>
          <c:showLegendKey val="0"/>
          <c:showVal val="0"/>
          <c:showCatName val="0"/>
          <c:showSerName val="0"/>
          <c:showPercent val="0"/>
          <c:showBubbleSize val="0"/>
        </c:dLbls>
        <c:marker val="1"/>
        <c:smooth val="0"/>
        <c:axId val="116432256"/>
        <c:axId val="116442624"/>
      </c:lineChart>
      <c:catAx>
        <c:axId val="116432256"/>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5980985306828032"/>
              <c:y val="0.9090923230555776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16442624"/>
        <c:crosses val="autoZero"/>
        <c:auto val="1"/>
        <c:lblAlgn val="ctr"/>
        <c:lblOffset val="100"/>
        <c:tickLblSkip val="1"/>
        <c:tickMarkSkip val="1"/>
        <c:noMultiLvlLbl val="0"/>
      </c:catAx>
      <c:valAx>
        <c:axId val="116442624"/>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MIL On with DTCs</a:t>
                </a:r>
              </a:p>
            </c:rich>
          </c:tx>
          <c:layout>
            <c:manualLayout>
              <c:xMode val="edge"/>
              <c:yMode val="edge"/>
              <c:x val="1.8150388936905803E-2"/>
              <c:y val="0.3821555891372188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6432256"/>
        <c:crosses val="autoZero"/>
        <c:crossBetween val="midCat"/>
      </c:valAx>
      <c:spPr>
        <a:noFill/>
        <a:ln w="12700">
          <a:solidFill>
            <a:srgbClr val="808080"/>
          </a:solidFill>
          <a:prstDash val="solid"/>
        </a:ln>
      </c:spPr>
    </c:plotArea>
    <c:legend>
      <c:legendPos val="r"/>
      <c:layout>
        <c:manualLayout>
          <c:xMode val="edge"/>
          <c:yMode val="edge"/>
          <c:x val="0.740756898625194"/>
          <c:y val="0.21341872665475881"/>
          <c:w val="0.1401428870692901"/>
          <c:h val="7.0416069330259096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5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5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 MIL Commanded off and No DTCs Present</a:t>
            </a:r>
          </a:p>
          <a:p>
            <a:pPr>
              <a:defRPr sz="155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 </a:t>
            </a:r>
          </a:p>
        </c:rich>
      </c:tx>
      <c:layout>
        <c:manualLayout>
          <c:xMode val="edge"/>
          <c:yMode val="edge"/>
          <c:x val="0.27456410923841312"/>
          <c:y val="2.861965187268908E-2"/>
        </c:manualLayout>
      </c:layout>
      <c:overlay val="0"/>
      <c:spPr>
        <a:noFill/>
        <a:ln w="25400">
          <a:noFill/>
        </a:ln>
      </c:spPr>
    </c:title>
    <c:autoTitleDeleted val="0"/>
    <c:plotArea>
      <c:layout>
        <c:manualLayout>
          <c:layoutTarget val="inner"/>
          <c:xMode val="edge"/>
          <c:yMode val="edge"/>
          <c:x val="0.11386603415729959"/>
          <c:y val="0.19865352524845109"/>
          <c:w val="0.79063431781802262"/>
          <c:h val="0.64478220483185511"/>
        </c:manualLayout>
      </c:layout>
      <c:scatterChart>
        <c:scatterStyle val="lineMarker"/>
        <c:varyColors val="0"/>
        <c:ser>
          <c:idx val="0"/>
          <c:order val="0"/>
          <c:tx>
            <c:strRef>
              <c:f>'(2)(xxii) MIL off no DTCs '!$B$8:$D$8</c:f>
              <c:strCache>
                <c:ptCount val="1"/>
                <c:pt idx="0">
                  <c:v>LDGV</c:v>
                </c:pt>
              </c:strCache>
            </c:strRef>
          </c:tx>
          <c:marker>
            <c:symbol val="diamond"/>
            <c:size val="8"/>
          </c:marker>
          <c:xVal>
            <c:numRef>
              <c:f>'(2)(xxii) MIL off no DTCs '!$A$10:$A$25</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xVal>
          <c:yVal>
            <c:numRef>
              <c:f>'(2)(xxii) MIL off no DTCs '!$B$10:$B$25</c:f>
              <c:numCache>
                <c:formatCode>#,##0</c:formatCode>
                <c:ptCount val="16"/>
                <c:pt idx="0">
                  <c:v>126969</c:v>
                </c:pt>
                <c:pt idx="1">
                  <c:v>140810</c:v>
                </c:pt>
                <c:pt idx="2">
                  <c:v>122849</c:v>
                </c:pt>
                <c:pt idx="3">
                  <c:v>167003</c:v>
                </c:pt>
                <c:pt idx="4">
                  <c:v>188276</c:v>
                </c:pt>
                <c:pt idx="5">
                  <c:v>212464</c:v>
                </c:pt>
                <c:pt idx="6">
                  <c:v>242072</c:v>
                </c:pt>
                <c:pt idx="7">
                  <c:v>263398</c:v>
                </c:pt>
                <c:pt idx="8">
                  <c:v>306315</c:v>
                </c:pt>
                <c:pt idx="9">
                  <c:v>308516</c:v>
                </c:pt>
                <c:pt idx="10">
                  <c:v>320882</c:v>
                </c:pt>
                <c:pt idx="11">
                  <c:v>324059</c:v>
                </c:pt>
                <c:pt idx="12">
                  <c:v>313138</c:v>
                </c:pt>
                <c:pt idx="13">
                  <c:v>222125</c:v>
                </c:pt>
                <c:pt idx="14">
                  <c:v>38129</c:v>
                </c:pt>
                <c:pt idx="15">
                  <c:v>343</c:v>
                </c:pt>
              </c:numCache>
            </c:numRef>
          </c:yVal>
          <c:smooth val="0"/>
          <c:extLst>
            <c:ext xmlns:c16="http://schemas.microsoft.com/office/drawing/2014/chart" uri="{C3380CC4-5D6E-409C-BE32-E72D297353CC}">
              <c16:uniqueId val="{00000000-7DB5-496F-ABFF-729D73BF3C4B}"/>
            </c:ext>
          </c:extLst>
        </c:ser>
        <c:ser>
          <c:idx val="1"/>
          <c:order val="1"/>
          <c:tx>
            <c:strRef>
              <c:f>'(2)(xxii) MIL off no DTCs '!$E$8:$G$8</c:f>
              <c:strCache>
                <c:ptCount val="1"/>
                <c:pt idx="0">
                  <c:v>MDGV</c:v>
                </c:pt>
              </c:strCache>
            </c:strRef>
          </c:tx>
          <c:marker>
            <c:symbol val="square"/>
            <c:size val="8"/>
          </c:marker>
          <c:xVal>
            <c:numRef>
              <c:f>'(2)(xxii) MIL off no DTCs '!$A$10:$A$25</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xVal>
          <c:yVal>
            <c:numRef>
              <c:f>'(2)(xxii) MIL off no DTCs '!$E$10:$E$25</c:f>
              <c:numCache>
                <c:formatCode>#,##0</c:formatCode>
                <c:ptCount val="16"/>
                <c:pt idx="1">
                  <c:v>5319</c:v>
                </c:pt>
                <c:pt idx="2">
                  <c:v>3811</c:v>
                </c:pt>
                <c:pt idx="3">
                  <c:v>3811</c:v>
                </c:pt>
                <c:pt idx="4">
                  <c:v>7087</c:v>
                </c:pt>
                <c:pt idx="5">
                  <c:v>7506</c:v>
                </c:pt>
                <c:pt idx="6">
                  <c:v>7283</c:v>
                </c:pt>
                <c:pt idx="7">
                  <c:v>8471</c:v>
                </c:pt>
                <c:pt idx="8">
                  <c:v>13408</c:v>
                </c:pt>
                <c:pt idx="9">
                  <c:v>14988</c:v>
                </c:pt>
                <c:pt idx="10">
                  <c:v>13942</c:v>
                </c:pt>
                <c:pt idx="11">
                  <c:v>11809</c:v>
                </c:pt>
                <c:pt idx="12">
                  <c:v>16298</c:v>
                </c:pt>
                <c:pt idx="13">
                  <c:v>8025</c:v>
                </c:pt>
                <c:pt idx="14">
                  <c:v>716</c:v>
                </c:pt>
                <c:pt idx="15">
                  <c:v>17</c:v>
                </c:pt>
              </c:numCache>
            </c:numRef>
          </c:yVal>
          <c:smooth val="0"/>
          <c:extLst>
            <c:ext xmlns:c16="http://schemas.microsoft.com/office/drawing/2014/chart" uri="{C3380CC4-5D6E-409C-BE32-E72D297353CC}">
              <c16:uniqueId val="{00000001-7DB5-496F-ABFF-729D73BF3C4B}"/>
            </c:ext>
          </c:extLst>
        </c:ser>
        <c:ser>
          <c:idx val="2"/>
          <c:order val="2"/>
          <c:tx>
            <c:strRef>
              <c:f>'(2)(xxii) MIL off no DTCs '!$H$8:$J$8</c:f>
              <c:strCache>
                <c:ptCount val="1"/>
                <c:pt idx="0">
                  <c:v>LDDV</c:v>
                </c:pt>
              </c:strCache>
            </c:strRef>
          </c:tx>
          <c:marker>
            <c:symbol val="triangle"/>
            <c:size val="8"/>
          </c:marker>
          <c:xVal>
            <c:numRef>
              <c:f>'(2)(xxii) MIL off no DTCs '!$A$10:$A$25</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xVal>
          <c:yVal>
            <c:numRef>
              <c:f>'(2)(xxii) MIL off no DTCs '!$H$10:$H$25</c:f>
              <c:numCache>
                <c:formatCode>#,##0</c:formatCode>
                <c:ptCount val="16"/>
                <c:pt idx="0">
                  <c:v>51</c:v>
                </c:pt>
                <c:pt idx="1">
                  <c:v>59</c:v>
                </c:pt>
                <c:pt idx="2">
                  <c:v>93</c:v>
                </c:pt>
                <c:pt idx="3">
                  <c:v>201</c:v>
                </c:pt>
                <c:pt idx="4">
                  <c:v>579</c:v>
                </c:pt>
                <c:pt idx="5">
                  <c:v>913</c:v>
                </c:pt>
                <c:pt idx="6">
                  <c:v>1246</c:v>
                </c:pt>
                <c:pt idx="7">
                  <c:v>2626</c:v>
                </c:pt>
                <c:pt idx="8">
                  <c:v>2276</c:v>
                </c:pt>
                <c:pt idx="9">
                  <c:v>884</c:v>
                </c:pt>
                <c:pt idx="10">
                  <c:v>582</c:v>
                </c:pt>
                <c:pt idx="11">
                  <c:v>774</c:v>
                </c:pt>
                <c:pt idx="12">
                  <c:v>184</c:v>
                </c:pt>
                <c:pt idx="13">
                  <c:v>477</c:v>
                </c:pt>
                <c:pt idx="14">
                  <c:v>151</c:v>
                </c:pt>
                <c:pt idx="15">
                  <c:v>1</c:v>
                </c:pt>
              </c:numCache>
            </c:numRef>
          </c:yVal>
          <c:smooth val="0"/>
          <c:extLst>
            <c:ext xmlns:c16="http://schemas.microsoft.com/office/drawing/2014/chart" uri="{C3380CC4-5D6E-409C-BE32-E72D297353CC}">
              <c16:uniqueId val="{00000002-7DB5-496F-ABFF-729D73BF3C4B}"/>
            </c:ext>
          </c:extLst>
        </c:ser>
        <c:dLbls>
          <c:showLegendKey val="0"/>
          <c:showVal val="0"/>
          <c:showCatName val="0"/>
          <c:showSerName val="0"/>
          <c:showPercent val="0"/>
          <c:showBubbleSize val="0"/>
        </c:dLbls>
        <c:axId val="117773824"/>
        <c:axId val="117775744"/>
      </c:scatterChart>
      <c:valAx>
        <c:axId val="117773824"/>
        <c:scaling>
          <c:orientation val="minMax"/>
          <c:max val="2022"/>
          <c:min val="2007"/>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09737556910069"/>
              <c:y val="0.909092338496689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7775744"/>
        <c:crosses val="autoZero"/>
        <c:crossBetween val="midCat"/>
        <c:majorUnit val="1"/>
      </c:valAx>
      <c:valAx>
        <c:axId val="117775744"/>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MIL Off with no DTCs</a:t>
                </a:r>
              </a:p>
            </c:rich>
          </c:tx>
          <c:layout>
            <c:manualLayout>
              <c:xMode val="edge"/>
              <c:yMode val="edge"/>
              <c:x val="1.7447199265381193E-2"/>
              <c:y val="0.3821555066927088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7773824"/>
        <c:crosses val="autoZero"/>
        <c:crossBetween val="midCat"/>
      </c:valAx>
      <c:spPr>
        <a:noFill/>
        <a:ln w="12700">
          <a:solidFill>
            <a:srgbClr val="808080"/>
          </a:solidFill>
          <a:prstDash val="solid"/>
        </a:ln>
      </c:spPr>
    </c:plotArea>
    <c:legend>
      <c:legendPos val="r"/>
      <c:layout>
        <c:manualLayout>
          <c:xMode val="edge"/>
          <c:yMode val="edge"/>
          <c:x val="0.78971610642333612"/>
          <c:y val="0.22966034861866916"/>
          <c:w val="9.6418829189051244E-2"/>
          <c:h val="0.1144782799185983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5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98900091659041"/>
          <c:y val="0.22375215146299907"/>
          <c:w val="0.73693858845096238"/>
          <c:h val="0.62306368330464712"/>
        </c:manualLayout>
      </c:layout>
      <c:lineChart>
        <c:grouping val="standard"/>
        <c:varyColors val="0"/>
        <c:ser>
          <c:idx val="0"/>
          <c:order val="0"/>
          <c:tx>
            <c:strRef>
              <c:f>'(2)(xxii) MIL off no DTCs '!$B$8:$D$8</c:f>
              <c:strCache>
                <c:ptCount val="1"/>
                <c:pt idx="0">
                  <c:v>LDGV</c:v>
                </c:pt>
              </c:strCache>
            </c:strRef>
          </c:tx>
          <c:marker>
            <c:symbol val="diamond"/>
            <c:size val="5"/>
          </c:marker>
          <c:cat>
            <c:numRef>
              <c:f>'(2)(xxii) MIL off no DTCs '!$A$10:$A$25</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'(2)(xxii) MIL off no DTCs '!$D$10:$D$25</c:f>
              <c:numCache>
                <c:formatCode>0.0%</c:formatCode>
                <c:ptCount val="16"/>
                <c:pt idx="0">
                  <c:v>0.85470505476160019</c:v>
                </c:pt>
                <c:pt idx="1">
                  <c:v>0.87806490234716017</c:v>
                </c:pt>
                <c:pt idx="2">
                  <c:v>0.89949185801312093</c:v>
                </c:pt>
                <c:pt idx="3">
                  <c:v>0.9142032888830498</c:v>
                </c:pt>
                <c:pt idx="4">
                  <c:v>0.92145807638848098</c:v>
                </c:pt>
                <c:pt idx="5">
                  <c:v>0.92988568127308691</c:v>
                </c:pt>
                <c:pt idx="6">
                  <c:v>0.93749322262327084</c:v>
                </c:pt>
                <c:pt idx="7">
                  <c:v>0.94862477175568949</c:v>
                </c:pt>
                <c:pt idx="8">
                  <c:v>0.96363047225962328</c:v>
                </c:pt>
                <c:pt idx="9">
                  <c:v>0.970930250855224</c:v>
                </c:pt>
                <c:pt idx="10">
                  <c:v>0.97487779165185584</c:v>
                </c:pt>
                <c:pt idx="11">
                  <c:v>0.98395892415786634</c:v>
                </c:pt>
                <c:pt idx="12">
                  <c:v>0.98549785048434912</c:v>
                </c:pt>
                <c:pt idx="13">
                  <c:v>0.98867227489206388</c:v>
                </c:pt>
                <c:pt idx="14">
                  <c:v>0.98311159240924095</c:v>
                </c:pt>
                <c:pt idx="15">
                  <c:v>0.98563218390804597</c:v>
                </c:pt>
              </c:numCache>
            </c:numRef>
          </c:val>
          <c:smooth val="0"/>
          <c:extLst>
            <c:ext xmlns:c16="http://schemas.microsoft.com/office/drawing/2014/chart" uri="{C3380CC4-5D6E-409C-BE32-E72D297353CC}">
              <c16:uniqueId val="{00000000-3728-4646-8798-266C605BD52B}"/>
            </c:ext>
          </c:extLst>
        </c:ser>
        <c:ser>
          <c:idx val="1"/>
          <c:order val="1"/>
          <c:tx>
            <c:strRef>
              <c:f>'(2)(xxii) MIL off no DTCs '!$E$8:$G$8</c:f>
              <c:strCache>
                <c:ptCount val="1"/>
                <c:pt idx="0">
                  <c:v>MDGV</c:v>
                </c:pt>
              </c:strCache>
            </c:strRef>
          </c:tx>
          <c:marker>
            <c:symbol val="square"/>
            <c:size val="5"/>
          </c:marker>
          <c:val>
            <c:numRef>
              <c:f>'(2)(xxii) MIL off no DTCs '!$G$10:$G$25</c:f>
              <c:numCache>
                <c:formatCode>0.0%</c:formatCode>
                <c:ptCount val="16"/>
                <c:pt idx="1">
                  <c:v>0.84913793103448276</c:v>
                </c:pt>
                <c:pt idx="2">
                  <c:v>0.86633325755853607</c:v>
                </c:pt>
                <c:pt idx="3">
                  <c:v>0.86830713146502625</c:v>
                </c:pt>
                <c:pt idx="4">
                  <c:v>0.89572800808897879</c:v>
                </c:pt>
                <c:pt idx="5">
                  <c:v>0.90970791419221908</c:v>
                </c:pt>
                <c:pt idx="6">
                  <c:v>0.91679254783484387</c:v>
                </c:pt>
                <c:pt idx="7">
                  <c:v>0.92306854091751112</c:v>
                </c:pt>
                <c:pt idx="8">
                  <c:v>0.92788927335640137</c:v>
                </c:pt>
                <c:pt idx="9">
                  <c:v>0.95483213352869978</c:v>
                </c:pt>
                <c:pt idx="10">
                  <c:v>0.96524508446413737</c:v>
                </c:pt>
                <c:pt idx="11">
                  <c:v>0.97409882042398743</c:v>
                </c:pt>
                <c:pt idx="12">
                  <c:v>0.97756717850287911</c:v>
                </c:pt>
                <c:pt idx="13">
                  <c:v>0.97937515255064678</c:v>
                </c:pt>
                <c:pt idx="14">
                  <c:v>0.96887686062246281</c:v>
                </c:pt>
                <c:pt idx="15">
                  <c:v>0.68</c:v>
                </c:pt>
              </c:numCache>
            </c:numRef>
          </c:val>
          <c:smooth val="0"/>
          <c:extLst>
            <c:ext xmlns:c16="http://schemas.microsoft.com/office/drawing/2014/chart" uri="{C3380CC4-5D6E-409C-BE32-E72D297353CC}">
              <c16:uniqueId val="{00000001-3728-4646-8798-266C605BD52B}"/>
            </c:ext>
          </c:extLst>
        </c:ser>
        <c:ser>
          <c:idx val="2"/>
          <c:order val="2"/>
          <c:tx>
            <c:strRef>
              <c:f>'(2)(xxii) MIL off no DTCs '!$H$8:$J$8</c:f>
              <c:strCache>
                <c:ptCount val="1"/>
                <c:pt idx="0">
                  <c:v>LDDV</c:v>
                </c:pt>
              </c:strCache>
            </c:strRef>
          </c:tx>
          <c:val>
            <c:numRef>
              <c:f>'(2)(xxii) MIL off no DTCs '!$J$10:$J$25</c:f>
              <c:numCache>
                <c:formatCode>0.0%</c:formatCode>
                <c:ptCount val="16"/>
                <c:pt idx="0">
                  <c:v>0.75</c:v>
                </c:pt>
                <c:pt idx="1">
                  <c:v>0.74683544303797467</c:v>
                </c:pt>
                <c:pt idx="2">
                  <c:v>0.70992366412213737</c:v>
                </c:pt>
                <c:pt idx="3">
                  <c:v>0.79133858267716539</c:v>
                </c:pt>
                <c:pt idx="4">
                  <c:v>0.85022026431718056</c:v>
                </c:pt>
                <c:pt idx="5">
                  <c:v>0.8670465337132004</c:v>
                </c:pt>
                <c:pt idx="6">
                  <c:v>0.91617647058823526</c:v>
                </c:pt>
                <c:pt idx="7">
                  <c:v>0.90708117443868741</c:v>
                </c:pt>
                <c:pt idx="8">
                  <c:v>0.9218307006885379</c:v>
                </c:pt>
                <c:pt idx="9">
                  <c:v>0.90946502057613166</c:v>
                </c:pt>
                <c:pt idx="10">
                  <c:v>0.90937500000000004</c:v>
                </c:pt>
                <c:pt idx="11">
                  <c:v>0.93704600484261502</c:v>
                </c:pt>
                <c:pt idx="12">
                  <c:v>0.96842105263157896</c:v>
                </c:pt>
                <c:pt idx="13">
                  <c:v>0.89493433395872424</c:v>
                </c:pt>
                <c:pt idx="14">
                  <c:v>0.96178343949044587</c:v>
                </c:pt>
                <c:pt idx="15">
                  <c:v>1</c:v>
                </c:pt>
              </c:numCache>
            </c:numRef>
          </c:val>
          <c:smooth val="0"/>
          <c:extLst>
            <c:ext xmlns:c16="http://schemas.microsoft.com/office/drawing/2014/chart" uri="{C3380CC4-5D6E-409C-BE32-E72D297353CC}">
              <c16:uniqueId val="{00000002-3728-4646-8798-266C605BD52B}"/>
            </c:ext>
          </c:extLst>
        </c:ser>
        <c:ser>
          <c:idx val="3"/>
          <c:order val="3"/>
          <c:tx>
            <c:strRef>
              <c:f>'(2)(xxii) MIL off no DTCs '!$K$8:$M$8</c:f>
              <c:strCache>
                <c:ptCount val="1"/>
                <c:pt idx="0">
                  <c:v>MDDV</c:v>
                </c:pt>
              </c:strCache>
            </c:strRef>
          </c:tx>
          <c:val>
            <c:numRef>
              <c:f>'(2)(xxii) MIL off no DTCs '!$M$10:$M$25</c:f>
              <c:numCache>
                <c:formatCode>0.0%</c:formatCode>
                <c:ptCount val="16"/>
                <c:pt idx="0">
                  <c:v>0.76321506154960173</c:v>
                </c:pt>
                <c:pt idx="1">
                  <c:v>0.79452968645763844</c:v>
                </c:pt>
                <c:pt idx="2">
                  <c:v>0.79175257731958759</c:v>
                </c:pt>
                <c:pt idx="3">
                  <c:v>0.80228136882129275</c:v>
                </c:pt>
                <c:pt idx="4">
                  <c:v>0.79553264604810991</c:v>
                </c:pt>
                <c:pt idx="5">
                  <c:v>0.80248373743347134</c:v>
                </c:pt>
                <c:pt idx="6">
                  <c:v>0.81540504648074374</c:v>
                </c:pt>
                <c:pt idx="7">
                  <c:v>0.80195439739413676</c:v>
                </c:pt>
                <c:pt idx="8">
                  <c:v>0.85601014906438311</c:v>
                </c:pt>
                <c:pt idx="9">
                  <c:v>0.88545975182946235</c:v>
                </c:pt>
                <c:pt idx="10">
                  <c:v>0.89505473763684407</c:v>
                </c:pt>
                <c:pt idx="11">
                  <c:v>0.8916827852998066</c:v>
                </c:pt>
                <c:pt idx="12">
                  <c:v>0.92228698306966417</c:v>
                </c:pt>
                <c:pt idx="13">
                  <c:v>0.9377067254685777</c:v>
                </c:pt>
                <c:pt idx="14">
                  <c:v>0.88613861386138615</c:v>
                </c:pt>
                <c:pt idx="15">
                  <c:v>1</c:v>
                </c:pt>
              </c:numCache>
            </c:numRef>
          </c:val>
          <c:smooth val="0"/>
          <c:extLst>
            <c:ext xmlns:c16="http://schemas.microsoft.com/office/drawing/2014/chart" uri="{C3380CC4-5D6E-409C-BE32-E72D297353CC}">
              <c16:uniqueId val="{00000003-3728-4646-8798-266C605BD52B}"/>
            </c:ext>
          </c:extLst>
        </c:ser>
        <c:dLbls>
          <c:showLegendKey val="0"/>
          <c:showVal val="0"/>
          <c:showCatName val="0"/>
          <c:showSerName val="0"/>
          <c:showPercent val="0"/>
          <c:showBubbleSize val="0"/>
        </c:dLbls>
        <c:marker val="1"/>
        <c:smooth val="0"/>
        <c:axId val="117805056"/>
        <c:axId val="117806976"/>
      </c:lineChart>
      <c:catAx>
        <c:axId val="117805056"/>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5279560036663613"/>
              <c:y val="0.9139415437148027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17806976"/>
        <c:crosses val="autoZero"/>
        <c:auto val="1"/>
        <c:lblAlgn val="ctr"/>
        <c:lblOffset val="100"/>
        <c:tickLblSkip val="1"/>
        <c:tickMarkSkip val="1"/>
        <c:noMultiLvlLbl val="0"/>
      </c:catAx>
      <c:valAx>
        <c:axId val="117806976"/>
        <c:scaling>
          <c:orientation val="minMax"/>
          <c:max val="1"/>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MIL Off</a:t>
                </a:r>
                <a:r>
                  <a:rPr lang="en-US" baseline="0"/>
                  <a:t> with no DTCs </a:t>
                </a:r>
                <a:r>
                  <a:rPr lang="en-US"/>
                  <a:t>Rate (%)</a:t>
                </a:r>
              </a:p>
            </c:rich>
          </c:tx>
          <c:layout>
            <c:manualLayout>
              <c:xMode val="edge"/>
              <c:yMode val="edge"/>
              <c:x val="3.7580201649862512E-2"/>
              <c:y val="0.3786574930560864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7805056"/>
        <c:crosses val="autoZero"/>
        <c:crossBetween val="between"/>
      </c:valAx>
      <c:spPr>
        <a:noFill/>
        <a:ln w="12700">
          <a:solidFill>
            <a:srgbClr val="808080"/>
          </a:solidFill>
          <a:prstDash val="solid"/>
        </a:ln>
      </c:spPr>
    </c:plotArea>
    <c:legend>
      <c:legendPos val="r"/>
      <c:layout>
        <c:manualLayout>
          <c:xMode val="edge"/>
          <c:yMode val="edge"/>
          <c:x val="0.50662196021308858"/>
          <c:y val="0.48033875487432265"/>
          <c:w val="0.1617221145786096"/>
          <c:h val="0.1036234575195395"/>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orientation="portrait"/>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71674702609728"/>
          <c:y val="0.20856201082972736"/>
          <c:w val="0.77247261644925702"/>
          <c:h val="0.64062608613092464"/>
        </c:manualLayout>
      </c:layout>
      <c:lineChart>
        <c:grouping val="standard"/>
        <c:varyColors val="0"/>
        <c:ser>
          <c:idx val="0"/>
          <c:order val="0"/>
          <c:tx>
            <c:strRef>
              <c:f>'(2)(xxiii) Not Ready Failures'!$B$9:$D$9</c:f>
              <c:strCache>
                <c:ptCount val="1"/>
                <c:pt idx="0">
                  <c:v>LDGV</c:v>
                </c:pt>
              </c:strCache>
            </c:strRef>
          </c:tx>
          <c:cat>
            <c:numRef>
              <c:f>'(2)(xxiii) Not Ready Failures'!$A$11:$A$26</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'(2)(xxiii) Not Ready Failures'!$D$11:$D$26</c:f>
              <c:numCache>
                <c:formatCode>0.0%</c:formatCode>
                <c:ptCount val="16"/>
                <c:pt idx="0">
                  <c:v>7.4588953858623283E-2</c:v>
                </c:pt>
                <c:pt idx="1">
                  <c:v>6.9194414177133956E-2</c:v>
                </c:pt>
                <c:pt idx="2">
                  <c:v>6.1262878551358105E-2</c:v>
                </c:pt>
                <c:pt idx="3">
                  <c:v>5.0464415968742231E-2</c:v>
                </c:pt>
                <c:pt idx="4">
                  <c:v>4.4211272744089494E-2</c:v>
                </c:pt>
                <c:pt idx="5">
                  <c:v>3.8265387653351475E-2</c:v>
                </c:pt>
                <c:pt idx="6">
                  <c:v>3.1163087493428259E-2</c:v>
                </c:pt>
                <c:pt idx="7">
                  <c:v>2.5480093329327148E-2</c:v>
                </c:pt>
                <c:pt idx="8">
                  <c:v>2.093810709717743E-2</c:v>
                </c:pt>
                <c:pt idx="9">
                  <c:v>1.6482899553120298E-2</c:v>
                </c:pt>
                <c:pt idx="10">
                  <c:v>1.5573040930612044E-2</c:v>
                </c:pt>
                <c:pt idx="11">
                  <c:v>1.7464588359002907E-2</c:v>
                </c:pt>
                <c:pt idx="12">
                  <c:v>1.2117290011604035E-2</c:v>
                </c:pt>
                <c:pt idx="13">
                  <c:v>9.3275215698936306E-3</c:v>
                </c:pt>
                <c:pt idx="14">
                  <c:v>1.8704319807193566E-2</c:v>
                </c:pt>
                <c:pt idx="15">
                  <c:v>8.8414634146341459E-2</c:v>
                </c:pt>
              </c:numCache>
            </c:numRef>
          </c:val>
          <c:smooth val="0"/>
          <c:extLst>
            <c:ext xmlns:c16="http://schemas.microsoft.com/office/drawing/2014/chart" uri="{C3380CC4-5D6E-409C-BE32-E72D297353CC}">
              <c16:uniqueId val="{00000000-C64B-465D-9BE2-224ACC21677A}"/>
            </c:ext>
          </c:extLst>
        </c:ser>
        <c:ser>
          <c:idx val="1"/>
          <c:order val="1"/>
          <c:tx>
            <c:strRef>
              <c:f>'(2)(xxiii) Not Ready Failures'!$E$9:$G$9</c:f>
              <c:strCache>
                <c:ptCount val="1"/>
                <c:pt idx="0">
                  <c:v>MDGV</c:v>
                </c:pt>
              </c:strCache>
            </c:strRef>
          </c:tx>
          <c:val>
            <c:numRef>
              <c:f>'(2)(xxiii) Not Ready Failures'!$G$11:$G$26</c:f>
              <c:numCache>
                <c:formatCode>0.0%</c:formatCode>
                <c:ptCount val="16"/>
                <c:pt idx="1">
                  <c:v>0.1082813891362422</c:v>
                </c:pt>
                <c:pt idx="2">
                  <c:v>0.1342937998456393</c:v>
                </c:pt>
                <c:pt idx="3">
                  <c:v>0.12936344969199179</c:v>
                </c:pt>
                <c:pt idx="4">
                  <c:v>0.13102366695181067</c:v>
                </c:pt>
                <c:pt idx="5">
                  <c:v>0.10721429523936525</c:v>
                </c:pt>
                <c:pt idx="6">
                  <c:v>9.6280991735537197E-2</c:v>
                </c:pt>
                <c:pt idx="7">
                  <c:v>8.5279547062986558E-2</c:v>
                </c:pt>
                <c:pt idx="8">
                  <c:v>5.8363197542602212E-2</c:v>
                </c:pt>
                <c:pt idx="9">
                  <c:v>3.8366912693663144E-2</c:v>
                </c:pt>
                <c:pt idx="10">
                  <c:v>2.6797804860665669E-2</c:v>
                </c:pt>
                <c:pt idx="11">
                  <c:v>2.2619851451721809E-2</c:v>
                </c:pt>
                <c:pt idx="12">
                  <c:v>1.8079648179819205E-2</c:v>
                </c:pt>
                <c:pt idx="13">
                  <c:v>1.6362960208255856E-2</c:v>
                </c:pt>
                <c:pt idx="14">
                  <c:v>3.3548387096774192E-2</c:v>
                </c:pt>
                <c:pt idx="15">
                  <c:v>0.15384615384615385</c:v>
                </c:pt>
              </c:numCache>
            </c:numRef>
          </c:val>
          <c:smooth val="0"/>
          <c:extLst>
            <c:ext xmlns:c16="http://schemas.microsoft.com/office/drawing/2014/chart" uri="{C3380CC4-5D6E-409C-BE32-E72D297353CC}">
              <c16:uniqueId val="{00000001-C64B-465D-9BE2-224ACC21677A}"/>
            </c:ext>
          </c:extLst>
        </c:ser>
        <c:ser>
          <c:idx val="2"/>
          <c:order val="2"/>
          <c:tx>
            <c:strRef>
              <c:f>'(2)(xxiii) Not Ready Failures'!$H$9:$J$9</c:f>
              <c:strCache>
                <c:ptCount val="1"/>
                <c:pt idx="0">
                  <c:v>LDDV</c:v>
                </c:pt>
              </c:strCache>
            </c:strRef>
          </c:tx>
          <c:val>
            <c:numRef>
              <c:f>'(2)(xxiii) Not Ready Failures'!$J$11:$J$26</c:f>
              <c:numCache>
                <c:formatCode>0.0%</c:formatCode>
                <c:ptCount val="16"/>
                <c:pt idx="0">
                  <c:v>2.9411764705882353E-2</c:v>
                </c:pt>
                <c:pt idx="1">
                  <c:v>2.564102564102564E-2</c:v>
                </c:pt>
                <c:pt idx="2">
                  <c:v>0.21100917431192662</c:v>
                </c:pt>
                <c:pt idx="3">
                  <c:v>0.22727272727272727</c:v>
                </c:pt>
                <c:pt idx="4">
                  <c:v>0.11812297734627832</c:v>
                </c:pt>
                <c:pt idx="5">
                  <c:v>0.12594187298170076</c:v>
                </c:pt>
                <c:pt idx="6">
                  <c:v>0.10919540229885058</c:v>
                </c:pt>
                <c:pt idx="7">
                  <c:v>6.4671101256467106E-2</c:v>
                </c:pt>
                <c:pt idx="8">
                  <c:v>5.7032590051457978E-2</c:v>
                </c:pt>
                <c:pt idx="9">
                  <c:v>0.10011248593925759</c:v>
                </c:pt>
                <c:pt idx="10">
                  <c:v>7.3891625615763554E-2</c:v>
                </c:pt>
                <c:pt idx="11">
                  <c:v>7.822685788787484E-2</c:v>
                </c:pt>
                <c:pt idx="12">
                  <c:v>3.8043478260869568E-2</c:v>
                </c:pt>
                <c:pt idx="13">
                  <c:v>4.7337278106508875E-2</c:v>
                </c:pt>
                <c:pt idx="14">
                  <c:v>9.3959731543624164E-2</c:v>
                </c:pt>
                <c:pt idx="15">
                  <c:v>0</c:v>
                </c:pt>
              </c:numCache>
            </c:numRef>
          </c:val>
          <c:smooth val="0"/>
          <c:extLst>
            <c:ext xmlns:c16="http://schemas.microsoft.com/office/drawing/2014/chart" uri="{C3380CC4-5D6E-409C-BE32-E72D297353CC}">
              <c16:uniqueId val="{00000002-C64B-465D-9BE2-224ACC21677A}"/>
            </c:ext>
          </c:extLst>
        </c:ser>
        <c:ser>
          <c:idx val="3"/>
          <c:order val="3"/>
          <c:tx>
            <c:strRef>
              <c:f>'(2)(xxiii) Not Ready Failures'!$K$9:$M$9</c:f>
              <c:strCache>
                <c:ptCount val="1"/>
                <c:pt idx="0">
                  <c:v>MDDV</c:v>
                </c:pt>
              </c:strCache>
            </c:strRef>
          </c:tx>
          <c:val>
            <c:numRef>
              <c:f>'(2)(xxiii) Not Ready Failures'!$M$11:$M$26</c:f>
              <c:numCache>
                <c:formatCode>0.0%</c:formatCode>
                <c:ptCount val="16"/>
                <c:pt idx="0">
                  <c:v>2.4199843871975019E-2</c:v>
                </c:pt>
                <c:pt idx="1">
                  <c:v>9.1575091575091569E-2</c:v>
                </c:pt>
                <c:pt idx="2">
                  <c:v>5.7777777777777775E-2</c:v>
                </c:pt>
                <c:pt idx="3">
                  <c:v>0.10460251046025104</c:v>
                </c:pt>
                <c:pt idx="4">
                  <c:v>0.20187793427230047</c:v>
                </c:pt>
                <c:pt idx="5">
                  <c:v>0.1806981519507187</c:v>
                </c:pt>
                <c:pt idx="6">
                  <c:v>0.18461538461538463</c:v>
                </c:pt>
                <c:pt idx="7">
                  <c:v>0.18902891030392885</c:v>
                </c:pt>
                <c:pt idx="8">
                  <c:v>0.13748657357679914</c:v>
                </c:pt>
                <c:pt idx="9">
                  <c:v>0.11828711828711828</c:v>
                </c:pt>
                <c:pt idx="10">
                  <c:v>9.1769547325102882E-2</c:v>
                </c:pt>
                <c:pt idx="11">
                  <c:v>7.9371641174038859E-2</c:v>
                </c:pt>
                <c:pt idx="12">
                  <c:v>5.7034220532319393E-2</c:v>
                </c:pt>
                <c:pt idx="13">
                  <c:v>4.8137535816618914E-2</c:v>
                </c:pt>
                <c:pt idx="14">
                  <c:v>0.12698412698412698</c:v>
                </c:pt>
                <c:pt idx="15">
                  <c:v>0.25</c:v>
                </c:pt>
              </c:numCache>
            </c:numRef>
          </c:val>
          <c:smooth val="0"/>
          <c:extLst>
            <c:ext xmlns:c16="http://schemas.microsoft.com/office/drawing/2014/chart" uri="{C3380CC4-5D6E-409C-BE32-E72D297353CC}">
              <c16:uniqueId val="{00000003-C64B-465D-9BE2-224ACC21677A}"/>
            </c:ext>
          </c:extLst>
        </c:ser>
        <c:dLbls>
          <c:showLegendKey val="0"/>
          <c:showVal val="0"/>
          <c:showCatName val="0"/>
          <c:showSerName val="0"/>
          <c:showPercent val="0"/>
          <c:showBubbleSize val="0"/>
        </c:dLbls>
        <c:marker val="1"/>
        <c:smooth val="0"/>
        <c:axId val="117963776"/>
        <c:axId val="117965952"/>
      </c:lineChart>
      <c:catAx>
        <c:axId val="117963776"/>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254720968867652"/>
              <c:y val="0.9218766404199475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7965952"/>
        <c:crosses val="autoZero"/>
        <c:auto val="1"/>
        <c:lblAlgn val="ctr"/>
        <c:lblOffset val="100"/>
        <c:tickLblSkip val="1"/>
        <c:tickMarkSkip val="1"/>
        <c:noMultiLvlLbl val="0"/>
      </c:catAx>
      <c:valAx>
        <c:axId val="117965952"/>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Not Ready (%)</a:t>
                </a:r>
              </a:p>
            </c:rich>
          </c:tx>
          <c:layout>
            <c:manualLayout>
              <c:xMode val="edge"/>
              <c:yMode val="edge"/>
              <c:x val="2.3408239700374592E-2"/>
              <c:y val="0.4045146179644246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7963776"/>
        <c:crosses val="autoZero"/>
        <c:crossBetween val="between"/>
      </c:valAx>
      <c:spPr>
        <a:noFill/>
        <a:ln w="25400">
          <a:noFill/>
        </a:ln>
      </c:spPr>
    </c:plotArea>
    <c:legend>
      <c:legendPos val="r"/>
      <c:layout>
        <c:manualLayout>
          <c:xMode val="edge"/>
          <c:yMode val="edge"/>
          <c:x val="0.76261173512971558"/>
          <c:y val="6.1436996051169278E-2"/>
          <c:w val="0.19700781960433522"/>
          <c:h val="8.9137830744129939E-2"/>
        </c:manualLayout>
      </c:layout>
      <c:overlay val="0"/>
      <c:spPr>
        <a:ln>
          <a:solidFill>
            <a:srgbClr val="000000"/>
          </a:solidFill>
        </a:ln>
      </c:sp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71674702609728"/>
          <c:y val="0.20856201082972736"/>
          <c:w val="0.77247261644925702"/>
          <c:h val="0.64062608613092464"/>
        </c:manualLayout>
      </c:layout>
      <c:lineChart>
        <c:grouping val="standard"/>
        <c:varyColors val="0"/>
        <c:ser>
          <c:idx val="4"/>
          <c:order val="4"/>
          <c:tx>
            <c:strRef>
              <c:f>'(2)(xxiii) Not Ready Failures'!$B$9:$D$9</c:f>
              <c:strCache>
                <c:ptCount val="1"/>
                <c:pt idx="0">
                  <c:v>LDGV</c:v>
                </c:pt>
              </c:strCache>
            </c:strRef>
          </c:tx>
          <c:cat>
            <c:numRef>
              <c:f>'(2)(xxiii) Not Ready Failures'!$A$11:$A$26</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'(2)(xxiii) Not Ready Failures'!$B$11:$B$26</c:f>
              <c:numCache>
                <c:formatCode>#,##0</c:formatCode>
                <c:ptCount val="16"/>
                <c:pt idx="0">
                  <c:v>10307</c:v>
                </c:pt>
                <c:pt idx="1">
                  <c:v>10351</c:v>
                </c:pt>
                <c:pt idx="2">
                  <c:v>7849</c:v>
                </c:pt>
                <c:pt idx="3">
                  <c:v>8731</c:v>
                </c:pt>
                <c:pt idx="4">
                  <c:v>8604</c:v>
                </c:pt>
                <c:pt idx="5">
                  <c:v>8381</c:v>
                </c:pt>
                <c:pt idx="6">
                  <c:v>7765</c:v>
                </c:pt>
                <c:pt idx="7">
                  <c:v>6869</c:v>
                </c:pt>
                <c:pt idx="8">
                  <c:v>6499</c:v>
                </c:pt>
                <c:pt idx="9">
                  <c:v>5138</c:v>
                </c:pt>
                <c:pt idx="10">
                  <c:v>5039</c:v>
                </c:pt>
                <c:pt idx="11">
                  <c:v>5647</c:v>
                </c:pt>
                <c:pt idx="12">
                  <c:v>3801</c:v>
                </c:pt>
                <c:pt idx="13">
                  <c:v>2080</c:v>
                </c:pt>
                <c:pt idx="14">
                  <c:v>714</c:v>
                </c:pt>
                <c:pt idx="15">
                  <c:v>29</c:v>
                </c:pt>
              </c:numCache>
            </c:numRef>
          </c:val>
          <c:smooth val="0"/>
          <c:extLst>
            <c:ext xmlns:c16="http://schemas.microsoft.com/office/drawing/2014/chart" uri="{C3380CC4-5D6E-409C-BE32-E72D297353CC}">
              <c16:uniqueId val="{00000000-BDFD-49E5-A125-29BDBE027E0B}"/>
            </c:ext>
          </c:extLst>
        </c:ser>
        <c:ser>
          <c:idx val="5"/>
          <c:order val="5"/>
          <c:tx>
            <c:strRef>
              <c:f>'(2)(xxiii) Not Ready Failures'!$E$9:$G$9</c:f>
              <c:strCache>
                <c:ptCount val="1"/>
                <c:pt idx="0">
                  <c:v>MDGV</c:v>
                </c:pt>
              </c:strCache>
            </c:strRef>
          </c:tx>
          <c:val>
            <c:numRef>
              <c:f>'(2)(xxiii) Not Ready Failures'!$E$11:$E$26</c:f>
              <c:numCache>
                <c:formatCode>#,##0</c:formatCode>
                <c:ptCount val="16"/>
                <c:pt idx="1">
                  <c:v>608</c:v>
                </c:pt>
                <c:pt idx="2">
                  <c:v>522</c:v>
                </c:pt>
                <c:pt idx="3">
                  <c:v>504</c:v>
                </c:pt>
                <c:pt idx="4">
                  <c:v>919</c:v>
                </c:pt>
                <c:pt idx="5">
                  <c:v>804</c:v>
                </c:pt>
                <c:pt idx="6">
                  <c:v>699</c:v>
                </c:pt>
                <c:pt idx="7">
                  <c:v>723</c:v>
                </c:pt>
                <c:pt idx="8">
                  <c:v>798</c:v>
                </c:pt>
                <c:pt idx="9">
                  <c:v>577</c:v>
                </c:pt>
                <c:pt idx="10">
                  <c:v>376</c:v>
                </c:pt>
                <c:pt idx="11">
                  <c:v>268</c:v>
                </c:pt>
                <c:pt idx="12">
                  <c:v>296</c:v>
                </c:pt>
                <c:pt idx="13">
                  <c:v>132</c:v>
                </c:pt>
                <c:pt idx="14">
                  <c:v>26</c:v>
                </c:pt>
                <c:pt idx="15">
                  <c:v>4</c:v>
                </c:pt>
              </c:numCache>
            </c:numRef>
          </c:val>
          <c:smooth val="0"/>
          <c:extLst>
            <c:ext xmlns:c16="http://schemas.microsoft.com/office/drawing/2014/chart" uri="{C3380CC4-5D6E-409C-BE32-E72D297353CC}">
              <c16:uniqueId val="{00000001-BDFD-49E5-A125-29BDBE027E0B}"/>
            </c:ext>
          </c:extLst>
        </c:ser>
        <c:ser>
          <c:idx val="6"/>
          <c:order val="6"/>
          <c:tx>
            <c:strRef>
              <c:f>'(2)(xxiii) Not Ready Failures'!$H$9:$J$9</c:f>
              <c:strCache>
                <c:ptCount val="1"/>
                <c:pt idx="0">
                  <c:v>LDDV</c:v>
                </c:pt>
              </c:strCache>
            </c:strRef>
          </c:tx>
          <c:val>
            <c:numRef>
              <c:f>'(2)(xxiii) Not Ready Failures'!$H$11:$H$26</c:f>
              <c:numCache>
                <c:formatCode>#,##0</c:formatCode>
                <c:ptCount val="16"/>
                <c:pt idx="0">
                  <c:v>2</c:v>
                </c:pt>
                <c:pt idx="1">
                  <c:v>2</c:v>
                </c:pt>
                <c:pt idx="2">
                  <c:v>23</c:v>
                </c:pt>
                <c:pt idx="3">
                  <c:v>50</c:v>
                </c:pt>
                <c:pt idx="4">
                  <c:v>73</c:v>
                </c:pt>
                <c:pt idx="5">
                  <c:v>117</c:v>
                </c:pt>
                <c:pt idx="6">
                  <c:v>133</c:v>
                </c:pt>
                <c:pt idx="7">
                  <c:v>175</c:v>
                </c:pt>
                <c:pt idx="8">
                  <c:v>133</c:v>
                </c:pt>
                <c:pt idx="9">
                  <c:v>89</c:v>
                </c:pt>
                <c:pt idx="10">
                  <c:v>45</c:v>
                </c:pt>
                <c:pt idx="11">
                  <c:v>60</c:v>
                </c:pt>
                <c:pt idx="12">
                  <c:v>7</c:v>
                </c:pt>
                <c:pt idx="13">
                  <c:v>24</c:v>
                </c:pt>
                <c:pt idx="14">
                  <c:v>14</c:v>
                </c:pt>
                <c:pt idx="15">
                  <c:v>0</c:v>
                </c:pt>
              </c:numCache>
            </c:numRef>
          </c:val>
          <c:smooth val="0"/>
          <c:extLst>
            <c:ext xmlns:c16="http://schemas.microsoft.com/office/drawing/2014/chart" uri="{C3380CC4-5D6E-409C-BE32-E72D297353CC}">
              <c16:uniqueId val="{00000002-BDFD-49E5-A125-29BDBE027E0B}"/>
            </c:ext>
          </c:extLst>
        </c:ser>
        <c:ser>
          <c:idx val="7"/>
          <c:order val="7"/>
          <c:tx>
            <c:strRef>
              <c:f>'(2)(xxiii) Not Ready Failures'!$K$9:$M$9</c:f>
              <c:strCache>
                <c:ptCount val="1"/>
                <c:pt idx="0">
                  <c:v>MDDV</c:v>
                </c:pt>
              </c:strCache>
            </c:strRef>
          </c:tx>
          <c:val>
            <c:numRef>
              <c:f>'(2)(xxiii) Not Ready Failures'!$K$11:$K$26</c:f>
              <c:numCache>
                <c:formatCode>#,##0</c:formatCode>
                <c:ptCount val="16"/>
                <c:pt idx="0">
                  <c:v>31</c:v>
                </c:pt>
                <c:pt idx="1">
                  <c:v>125</c:v>
                </c:pt>
                <c:pt idx="2">
                  <c:v>26</c:v>
                </c:pt>
                <c:pt idx="3">
                  <c:v>50</c:v>
                </c:pt>
                <c:pt idx="4">
                  <c:v>301</c:v>
                </c:pt>
                <c:pt idx="5">
                  <c:v>264</c:v>
                </c:pt>
                <c:pt idx="6">
                  <c:v>240</c:v>
                </c:pt>
                <c:pt idx="7">
                  <c:v>255</c:v>
                </c:pt>
                <c:pt idx="8">
                  <c:v>384</c:v>
                </c:pt>
                <c:pt idx="9">
                  <c:v>337</c:v>
                </c:pt>
                <c:pt idx="10">
                  <c:v>223</c:v>
                </c:pt>
                <c:pt idx="11">
                  <c:v>192</c:v>
                </c:pt>
                <c:pt idx="12">
                  <c:v>195</c:v>
                </c:pt>
                <c:pt idx="13">
                  <c:v>84</c:v>
                </c:pt>
                <c:pt idx="14">
                  <c:v>24</c:v>
                </c:pt>
                <c:pt idx="15">
                  <c:v>1</c:v>
                </c:pt>
              </c:numCache>
            </c:numRef>
          </c:val>
          <c:smooth val="0"/>
          <c:extLst>
            <c:ext xmlns:c16="http://schemas.microsoft.com/office/drawing/2014/chart" uri="{C3380CC4-5D6E-409C-BE32-E72D297353CC}">
              <c16:uniqueId val="{00000003-BDFD-49E5-A125-29BDBE027E0B}"/>
            </c:ext>
          </c:extLst>
        </c:ser>
        <c:ser>
          <c:idx val="0"/>
          <c:order val="0"/>
          <c:tx>
            <c:strRef>
              <c:f>'(2)(xxiii) Not Ready Failures'!$B$9:$D$9</c:f>
              <c:strCache>
                <c:ptCount val="1"/>
                <c:pt idx="0">
                  <c:v>LDGV</c:v>
                </c:pt>
              </c:strCache>
            </c:strRef>
          </c:tx>
          <c:cat>
            <c:numRef>
              <c:f>'(2)(xxiii) Not Ready Failures'!$A$11:$A$26</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'(2)(xxiii) Not Ready Failures'!$D$11:$D$26</c:f>
              <c:numCache>
                <c:formatCode>0.0%</c:formatCode>
                <c:ptCount val="16"/>
                <c:pt idx="0">
                  <c:v>7.4588953858623283E-2</c:v>
                </c:pt>
                <c:pt idx="1">
                  <c:v>6.9194414177133956E-2</c:v>
                </c:pt>
                <c:pt idx="2">
                  <c:v>6.1262878551358105E-2</c:v>
                </c:pt>
                <c:pt idx="3">
                  <c:v>5.0464415968742231E-2</c:v>
                </c:pt>
                <c:pt idx="4">
                  <c:v>4.4211272744089494E-2</c:v>
                </c:pt>
                <c:pt idx="5">
                  <c:v>3.8265387653351475E-2</c:v>
                </c:pt>
                <c:pt idx="6">
                  <c:v>3.1163087493428259E-2</c:v>
                </c:pt>
                <c:pt idx="7">
                  <c:v>2.5480093329327148E-2</c:v>
                </c:pt>
                <c:pt idx="8">
                  <c:v>2.093810709717743E-2</c:v>
                </c:pt>
                <c:pt idx="9">
                  <c:v>1.6482899553120298E-2</c:v>
                </c:pt>
                <c:pt idx="10">
                  <c:v>1.5573040930612044E-2</c:v>
                </c:pt>
                <c:pt idx="11">
                  <c:v>1.7464588359002907E-2</c:v>
                </c:pt>
                <c:pt idx="12">
                  <c:v>1.2117290011604035E-2</c:v>
                </c:pt>
                <c:pt idx="13">
                  <c:v>9.3275215698936306E-3</c:v>
                </c:pt>
                <c:pt idx="14">
                  <c:v>1.8704319807193566E-2</c:v>
                </c:pt>
                <c:pt idx="15">
                  <c:v>8.8414634146341459E-2</c:v>
                </c:pt>
              </c:numCache>
            </c:numRef>
          </c:val>
          <c:smooth val="0"/>
          <c:extLst>
            <c:ext xmlns:c16="http://schemas.microsoft.com/office/drawing/2014/chart" uri="{C3380CC4-5D6E-409C-BE32-E72D297353CC}">
              <c16:uniqueId val="{00000004-BDFD-49E5-A125-29BDBE027E0B}"/>
            </c:ext>
          </c:extLst>
        </c:ser>
        <c:ser>
          <c:idx val="1"/>
          <c:order val="1"/>
          <c:tx>
            <c:strRef>
              <c:f>'(2)(xxiii) Not Ready Failures'!$E$9:$G$9</c:f>
              <c:strCache>
                <c:ptCount val="1"/>
                <c:pt idx="0">
                  <c:v>MDGV</c:v>
                </c:pt>
              </c:strCache>
            </c:strRef>
          </c:tx>
          <c:val>
            <c:numRef>
              <c:f>'(2)(xxiii) Not Ready Failures'!$G$11:$G$26</c:f>
              <c:numCache>
                <c:formatCode>0.0%</c:formatCode>
                <c:ptCount val="16"/>
                <c:pt idx="1">
                  <c:v>0.1082813891362422</c:v>
                </c:pt>
                <c:pt idx="2">
                  <c:v>0.1342937998456393</c:v>
                </c:pt>
                <c:pt idx="3">
                  <c:v>0.12936344969199179</c:v>
                </c:pt>
                <c:pt idx="4">
                  <c:v>0.13102366695181067</c:v>
                </c:pt>
                <c:pt idx="5">
                  <c:v>0.10721429523936525</c:v>
                </c:pt>
                <c:pt idx="6">
                  <c:v>9.6280991735537197E-2</c:v>
                </c:pt>
                <c:pt idx="7">
                  <c:v>8.5279547062986558E-2</c:v>
                </c:pt>
                <c:pt idx="8">
                  <c:v>5.8363197542602212E-2</c:v>
                </c:pt>
                <c:pt idx="9">
                  <c:v>3.8366912693663144E-2</c:v>
                </c:pt>
                <c:pt idx="10">
                  <c:v>2.6797804860665669E-2</c:v>
                </c:pt>
                <c:pt idx="11">
                  <c:v>2.2619851451721809E-2</c:v>
                </c:pt>
                <c:pt idx="12">
                  <c:v>1.8079648179819205E-2</c:v>
                </c:pt>
                <c:pt idx="13">
                  <c:v>1.6362960208255856E-2</c:v>
                </c:pt>
                <c:pt idx="14">
                  <c:v>3.3548387096774192E-2</c:v>
                </c:pt>
                <c:pt idx="15">
                  <c:v>0.15384615384615385</c:v>
                </c:pt>
              </c:numCache>
            </c:numRef>
          </c:val>
          <c:smooth val="0"/>
          <c:extLst>
            <c:ext xmlns:c16="http://schemas.microsoft.com/office/drawing/2014/chart" uri="{C3380CC4-5D6E-409C-BE32-E72D297353CC}">
              <c16:uniqueId val="{00000005-BDFD-49E5-A125-29BDBE027E0B}"/>
            </c:ext>
          </c:extLst>
        </c:ser>
        <c:ser>
          <c:idx val="2"/>
          <c:order val="2"/>
          <c:tx>
            <c:strRef>
              <c:f>'(2)(xxiii) Not Ready Failures'!$H$9:$J$9</c:f>
              <c:strCache>
                <c:ptCount val="1"/>
                <c:pt idx="0">
                  <c:v>LDDV</c:v>
                </c:pt>
              </c:strCache>
            </c:strRef>
          </c:tx>
          <c:val>
            <c:numRef>
              <c:f>'(2)(xxiii) Not Ready Failures'!$J$11:$J$26</c:f>
              <c:numCache>
                <c:formatCode>0.0%</c:formatCode>
                <c:ptCount val="16"/>
                <c:pt idx="0">
                  <c:v>2.9411764705882353E-2</c:v>
                </c:pt>
                <c:pt idx="1">
                  <c:v>2.564102564102564E-2</c:v>
                </c:pt>
                <c:pt idx="2">
                  <c:v>0.21100917431192662</c:v>
                </c:pt>
                <c:pt idx="3">
                  <c:v>0.22727272727272727</c:v>
                </c:pt>
                <c:pt idx="4">
                  <c:v>0.11812297734627832</c:v>
                </c:pt>
                <c:pt idx="5">
                  <c:v>0.12594187298170076</c:v>
                </c:pt>
                <c:pt idx="6">
                  <c:v>0.10919540229885058</c:v>
                </c:pt>
                <c:pt idx="7">
                  <c:v>6.4671101256467106E-2</c:v>
                </c:pt>
                <c:pt idx="8">
                  <c:v>5.7032590051457978E-2</c:v>
                </c:pt>
                <c:pt idx="9">
                  <c:v>0.10011248593925759</c:v>
                </c:pt>
                <c:pt idx="10">
                  <c:v>7.3891625615763554E-2</c:v>
                </c:pt>
                <c:pt idx="11">
                  <c:v>7.822685788787484E-2</c:v>
                </c:pt>
                <c:pt idx="12">
                  <c:v>3.8043478260869568E-2</c:v>
                </c:pt>
                <c:pt idx="13">
                  <c:v>4.7337278106508875E-2</c:v>
                </c:pt>
                <c:pt idx="14">
                  <c:v>9.3959731543624164E-2</c:v>
                </c:pt>
                <c:pt idx="15">
                  <c:v>0</c:v>
                </c:pt>
              </c:numCache>
            </c:numRef>
          </c:val>
          <c:smooth val="0"/>
          <c:extLst>
            <c:ext xmlns:c16="http://schemas.microsoft.com/office/drawing/2014/chart" uri="{C3380CC4-5D6E-409C-BE32-E72D297353CC}">
              <c16:uniqueId val="{00000006-BDFD-49E5-A125-29BDBE027E0B}"/>
            </c:ext>
          </c:extLst>
        </c:ser>
        <c:ser>
          <c:idx val="3"/>
          <c:order val="3"/>
          <c:tx>
            <c:strRef>
              <c:f>'(2)(xxiii) Not Ready Failures'!$K$9:$M$9</c:f>
              <c:strCache>
                <c:ptCount val="1"/>
                <c:pt idx="0">
                  <c:v>MDDV</c:v>
                </c:pt>
              </c:strCache>
            </c:strRef>
          </c:tx>
          <c:val>
            <c:numRef>
              <c:f>'(2)(xxiii) Not Ready Failures'!$M$11:$M$26</c:f>
              <c:numCache>
                <c:formatCode>0.0%</c:formatCode>
                <c:ptCount val="16"/>
                <c:pt idx="0">
                  <c:v>2.4199843871975019E-2</c:v>
                </c:pt>
                <c:pt idx="1">
                  <c:v>9.1575091575091569E-2</c:v>
                </c:pt>
                <c:pt idx="2">
                  <c:v>5.7777777777777775E-2</c:v>
                </c:pt>
                <c:pt idx="3">
                  <c:v>0.10460251046025104</c:v>
                </c:pt>
                <c:pt idx="4">
                  <c:v>0.20187793427230047</c:v>
                </c:pt>
                <c:pt idx="5">
                  <c:v>0.1806981519507187</c:v>
                </c:pt>
                <c:pt idx="6">
                  <c:v>0.18461538461538463</c:v>
                </c:pt>
                <c:pt idx="7">
                  <c:v>0.18902891030392885</c:v>
                </c:pt>
                <c:pt idx="8">
                  <c:v>0.13748657357679914</c:v>
                </c:pt>
                <c:pt idx="9">
                  <c:v>0.11828711828711828</c:v>
                </c:pt>
                <c:pt idx="10">
                  <c:v>9.1769547325102882E-2</c:v>
                </c:pt>
                <c:pt idx="11">
                  <c:v>7.9371641174038859E-2</c:v>
                </c:pt>
                <c:pt idx="12">
                  <c:v>5.7034220532319393E-2</c:v>
                </c:pt>
                <c:pt idx="13">
                  <c:v>4.8137535816618914E-2</c:v>
                </c:pt>
                <c:pt idx="14">
                  <c:v>0.12698412698412698</c:v>
                </c:pt>
                <c:pt idx="15">
                  <c:v>0.25</c:v>
                </c:pt>
              </c:numCache>
            </c:numRef>
          </c:val>
          <c:smooth val="0"/>
          <c:extLst>
            <c:ext xmlns:c16="http://schemas.microsoft.com/office/drawing/2014/chart" uri="{C3380CC4-5D6E-409C-BE32-E72D297353CC}">
              <c16:uniqueId val="{00000007-BDFD-49E5-A125-29BDBE027E0B}"/>
            </c:ext>
          </c:extLst>
        </c:ser>
        <c:dLbls>
          <c:showLegendKey val="0"/>
          <c:showVal val="0"/>
          <c:showCatName val="0"/>
          <c:showSerName val="0"/>
          <c:showPercent val="0"/>
          <c:showBubbleSize val="0"/>
        </c:dLbls>
        <c:marker val="1"/>
        <c:smooth val="0"/>
        <c:axId val="118163712"/>
        <c:axId val="118178176"/>
      </c:lineChart>
      <c:catAx>
        <c:axId val="118163712"/>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254720968867652"/>
              <c:y val="0.9218766404199475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8178176"/>
        <c:crosses val="autoZero"/>
        <c:auto val="1"/>
        <c:lblAlgn val="ctr"/>
        <c:lblOffset val="100"/>
        <c:tickLblSkip val="1"/>
        <c:tickMarkSkip val="1"/>
        <c:noMultiLvlLbl val="0"/>
      </c:catAx>
      <c:valAx>
        <c:axId val="118178176"/>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Not Ready </a:t>
                </a:r>
              </a:p>
            </c:rich>
          </c:tx>
          <c:layout>
            <c:manualLayout>
              <c:xMode val="edge"/>
              <c:yMode val="edge"/>
              <c:x val="2.3408239700374592E-2"/>
              <c:y val="0.404514617964424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8163712"/>
        <c:crosses val="autoZero"/>
        <c:crossBetween val="between"/>
      </c:valAx>
      <c:spPr>
        <a:noFill/>
        <a:ln w="25400">
          <a:noFill/>
        </a:ln>
      </c:spPr>
    </c:plotArea>
    <c:legend>
      <c:legendPos val="r"/>
      <c:legendEntry>
        <c:idx val="4"/>
        <c:delete val="1"/>
      </c:legendEntry>
      <c:legendEntry>
        <c:idx val="5"/>
        <c:delete val="1"/>
      </c:legendEntry>
      <c:legendEntry>
        <c:idx val="6"/>
        <c:delete val="1"/>
      </c:legendEntry>
      <c:legendEntry>
        <c:idx val="7"/>
        <c:delete val="1"/>
      </c:legendEntry>
      <c:layout>
        <c:manualLayout>
          <c:xMode val="edge"/>
          <c:yMode val="edge"/>
          <c:x val="0.76261173512971558"/>
          <c:y val="6.1436996051169278E-2"/>
          <c:w val="0.19700781960433522"/>
          <c:h val="8.4682623458511658E-2"/>
        </c:manualLayout>
      </c:layout>
      <c:overlay val="0"/>
      <c:spPr>
        <a:ln>
          <a:solidFill>
            <a:srgbClr val="000000"/>
          </a:solidFill>
        </a:ln>
      </c:sp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userShapes r:id="rId1"/>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75" b="0" i="0" u="none" strike="noStrike" baseline="0">
                <a:solidFill>
                  <a:srgbClr val="000000"/>
                </a:solidFill>
                <a:latin typeface="Arial"/>
                <a:ea typeface="Arial"/>
                <a:cs typeface="Arial"/>
              </a:defRPr>
            </a:pPr>
            <a:r>
              <a:rPr lang="en-US" sz="1525" b="1" i="0" u="none" strike="noStrike" baseline="0">
                <a:solidFill>
                  <a:srgbClr val="000000"/>
                </a:solidFill>
                <a:latin typeface="Arial"/>
                <a:cs typeface="Arial"/>
              </a:rPr>
              <a:t>Vehicle "Turnaways" for OBDII Test</a:t>
            </a:r>
          </a:p>
          <a:p>
            <a:pPr>
              <a:defRPr sz="1475" b="0" i="0" u="none" strike="noStrike" baseline="0">
                <a:solidFill>
                  <a:srgbClr val="000000"/>
                </a:solidFill>
                <a:latin typeface="Arial"/>
                <a:ea typeface="Arial"/>
                <a:cs typeface="Arial"/>
              </a:defRPr>
            </a:pPr>
            <a:r>
              <a:rPr lang="en-US" sz="1325" b="0" i="0" u="none" strike="noStrike" baseline="0">
                <a:solidFill>
                  <a:srgbClr val="000000"/>
                </a:solidFill>
                <a:latin typeface="Arial"/>
                <a:cs typeface="Arial"/>
              </a:rPr>
              <a:t>by Model Year and Vehicle Class </a:t>
            </a:r>
          </a:p>
        </c:rich>
      </c:tx>
      <c:layout>
        <c:manualLayout>
          <c:xMode val="edge"/>
          <c:yMode val="edge"/>
          <c:x val="0.32261428416549087"/>
          <c:y val="2.8619422572178491E-2"/>
        </c:manualLayout>
      </c:layout>
      <c:overlay val="0"/>
      <c:spPr>
        <a:noFill/>
        <a:ln w="25400">
          <a:noFill/>
        </a:ln>
      </c:spPr>
    </c:title>
    <c:autoTitleDeleted val="0"/>
    <c:plotArea>
      <c:layout>
        <c:manualLayout>
          <c:layoutTarget val="inner"/>
          <c:xMode val="edge"/>
          <c:yMode val="edge"/>
          <c:x val="0.10477183730095818"/>
          <c:y val="0.1565659139670075"/>
          <c:w val="0.8008302811518786"/>
          <c:h val="0.68855332056456586"/>
        </c:manualLayout>
      </c:layout>
      <c:lineChart>
        <c:grouping val="standard"/>
        <c:varyColors val="0"/>
        <c:ser>
          <c:idx val="0"/>
          <c:order val="0"/>
          <c:tx>
            <c:strRef>
              <c:f>'(2)(xxiii) Not Ready Turnaways'!$B$9:$D$9</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'(2)(xxiii) Not Ready Failures'!$A$11:$A$26</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'(2)(xxiii) Not Ready Turnaways'!$B$11:$B$26</c:f>
              <c:numCache>
                <c:formatCode>#,##0</c:formatCode>
                <c:ptCount val="16"/>
                <c:pt idx="0">
                  <c:v>1562</c:v>
                </c:pt>
                <c:pt idx="1">
                  <c:v>1617</c:v>
                </c:pt>
                <c:pt idx="2">
                  <c:v>1279</c:v>
                </c:pt>
                <c:pt idx="3">
                  <c:v>1282</c:v>
                </c:pt>
                <c:pt idx="4">
                  <c:v>1267</c:v>
                </c:pt>
                <c:pt idx="5">
                  <c:v>1149</c:v>
                </c:pt>
                <c:pt idx="6">
                  <c:v>1106</c:v>
                </c:pt>
                <c:pt idx="7">
                  <c:v>806</c:v>
                </c:pt>
                <c:pt idx="8">
                  <c:v>754</c:v>
                </c:pt>
                <c:pt idx="9">
                  <c:v>555</c:v>
                </c:pt>
                <c:pt idx="10">
                  <c:v>551</c:v>
                </c:pt>
                <c:pt idx="11">
                  <c:v>570</c:v>
                </c:pt>
                <c:pt idx="12">
                  <c:v>483</c:v>
                </c:pt>
                <c:pt idx="13">
                  <c:v>232</c:v>
                </c:pt>
                <c:pt idx="14">
                  <c:v>64</c:v>
                </c:pt>
                <c:pt idx="15">
                  <c:v>5</c:v>
                </c:pt>
              </c:numCache>
            </c:numRef>
          </c:val>
          <c:smooth val="0"/>
          <c:extLst>
            <c:ext xmlns:c16="http://schemas.microsoft.com/office/drawing/2014/chart" uri="{C3380CC4-5D6E-409C-BE32-E72D297353CC}">
              <c16:uniqueId val="{00000000-D17A-490B-9151-AFF7C2EAEDB8}"/>
            </c:ext>
          </c:extLst>
        </c:ser>
        <c:ser>
          <c:idx val="1"/>
          <c:order val="1"/>
          <c:tx>
            <c:strRef>
              <c:f>'(2)(xxiii) Not Ready Failures'!#REF!</c:f>
              <c:strCache>
                <c:ptCount val="1"/>
                <c:pt idx="0">
                  <c:v>#REF!</c:v>
                </c:pt>
              </c:strCache>
            </c:strRef>
          </c:tx>
          <c:spPr>
            <a:ln w="12700">
              <a:solidFill>
                <a:srgbClr val="969696"/>
              </a:solidFill>
              <a:prstDash val="solid"/>
            </a:ln>
          </c:spPr>
          <c:marker>
            <c:symbol val="square"/>
            <c:size val="8"/>
            <c:spPr>
              <a:noFill/>
              <a:ln>
                <a:solidFill>
                  <a:srgbClr val="969696"/>
                </a:solidFill>
                <a:prstDash val="solid"/>
              </a:ln>
            </c:spPr>
          </c:marker>
          <c:cat>
            <c:numRef>
              <c:f>'(2)(xxiii) Not Ready Failures'!$A$11:$A$26</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'(2)(xxiii) Not Ready Turnaways'!#REF!</c:f>
              <c:numCache>
                <c:formatCode>General</c:formatCode>
                <c:ptCount val="1"/>
                <c:pt idx="0">
                  <c:v>1</c:v>
                </c:pt>
              </c:numCache>
            </c:numRef>
          </c:val>
          <c:smooth val="0"/>
          <c:extLst>
            <c:ext xmlns:c16="http://schemas.microsoft.com/office/drawing/2014/chart" uri="{C3380CC4-5D6E-409C-BE32-E72D297353CC}">
              <c16:uniqueId val="{00000001-D17A-490B-9151-AFF7C2EAEDB8}"/>
            </c:ext>
          </c:extLst>
        </c:ser>
        <c:ser>
          <c:idx val="2"/>
          <c:order val="2"/>
          <c:tx>
            <c:strRef>
              <c:f>'(2)(xxiii) Not Ready Turnaways'!$E$9:$G$9</c:f>
              <c:strCache>
                <c:ptCount val="1"/>
                <c:pt idx="0">
                  <c:v>MDGV</c:v>
                </c:pt>
              </c:strCache>
            </c:strRef>
          </c:tx>
          <c:spPr>
            <a:ln w="12700">
              <a:solidFill>
                <a:srgbClr val="7030A0"/>
              </a:solidFill>
              <a:prstDash val="solid"/>
            </a:ln>
          </c:spPr>
          <c:marker>
            <c:symbol val="triangle"/>
            <c:size val="5"/>
            <c:spPr>
              <a:solidFill>
                <a:srgbClr val="7030A0"/>
              </a:solidFill>
              <a:ln>
                <a:solidFill>
                  <a:srgbClr val="7030A0"/>
                </a:solidFill>
                <a:prstDash val="solid"/>
              </a:ln>
            </c:spPr>
          </c:marker>
          <c:cat>
            <c:numRef>
              <c:f>'(2)(xxiii) Not Ready Failures'!$A$11:$A$26</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'(2)(xxiii) Not Ready Turnaways'!$E$11:$E$26</c:f>
              <c:numCache>
                <c:formatCode>#,##0</c:formatCode>
                <c:ptCount val="16"/>
                <c:pt idx="1">
                  <c:v>78</c:v>
                </c:pt>
                <c:pt idx="2">
                  <c:v>96</c:v>
                </c:pt>
                <c:pt idx="3">
                  <c:v>91</c:v>
                </c:pt>
                <c:pt idx="4">
                  <c:v>131</c:v>
                </c:pt>
                <c:pt idx="5">
                  <c:v>118</c:v>
                </c:pt>
                <c:pt idx="6">
                  <c:v>147</c:v>
                </c:pt>
                <c:pt idx="7">
                  <c:v>95</c:v>
                </c:pt>
                <c:pt idx="8">
                  <c:v>109</c:v>
                </c:pt>
                <c:pt idx="9">
                  <c:v>71</c:v>
                </c:pt>
                <c:pt idx="10">
                  <c:v>33</c:v>
                </c:pt>
                <c:pt idx="11">
                  <c:v>24</c:v>
                </c:pt>
                <c:pt idx="12">
                  <c:v>24</c:v>
                </c:pt>
                <c:pt idx="13">
                  <c:v>14</c:v>
                </c:pt>
                <c:pt idx="14">
                  <c:v>4</c:v>
                </c:pt>
                <c:pt idx="15">
                  <c:v>2</c:v>
                </c:pt>
              </c:numCache>
            </c:numRef>
          </c:val>
          <c:smooth val="0"/>
          <c:extLst>
            <c:ext xmlns:c16="http://schemas.microsoft.com/office/drawing/2014/chart" uri="{C3380CC4-5D6E-409C-BE32-E72D297353CC}">
              <c16:uniqueId val="{00000002-D17A-490B-9151-AFF7C2EAEDB8}"/>
            </c:ext>
          </c:extLst>
        </c:ser>
        <c:ser>
          <c:idx val="3"/>
          <c:order val="3"/>
          <c:tx>
            <c:strRef>
              <c:f>'(2)(xxiii) Not Ready Turnaways'!$K$9:$M$9</c:f>
              <c:strCache>
                <c:ptCount val="1"/>
                <c:pt idx="0">
                  <c:v>MDDV</c:v>
                </c:pt>
              </c:strCache>
            </c:strRef>
          </c:tx>
          <c:val>
            <c:numRef>
              <c:f>'(2)(xxiii) Not Ready Turnaways'!$K$11:$K$26</c:f>
              <c:numCache>
                <c:formatCode>#,##0</c:formatCode>
                <c:ptCount val="16"/>
                <c:pt idx="0">
                  <c:v>3</c:v>
                </c:pt>
                <c:pt idx="1">
                  <c:v>17</c:v>
                </c:pt>
                <c:pt idx="2">
                  <c:v>3</c:v>
                </c:pt>
                <c:pt idx="3">
                  <c:v>19</c:v>
                </c:pt>
                <c:pt idx="4">
                  <c:v>98</c:v>
                </c:pt>
                <c:pt idx="5">
                  <c:v>74</c:v>
                </c:pt>
                <c:pt idx="6">
                  <c:v>62</c:v>
                </c:pt>
                <c:pt idx="7">
                  <c:v>90</c:v>
                </c:pt>
                <c:pt idx="8">
                  <c:v>99</c:v>
                </c:pt>
                <c:pt idx="9">
                  <c:v>89</c:v>
                </c:pt>
                <c:pt idx="10">
                  <c:v>48</c:v>
                </c:pt>
                <c:pt idx="11">
                  <c:v>56</c:v>
                </c:pt>
                <c:pt idx="12">
                  <c:v>37</c:v>
                </c:pt>
                <c:pt idx="13">
                  <c:v>18</c:v>
                </c:pt>
                <c:pt idx="14">
                  <c:v>4</c:v>
                </c:pt>
                <c:pt idx="15">
                  <c:v>0</c:v>
                </c:pt>
              </c:numCache>
            </c:numRef>
          </c:val>
          <c:smooth val="0"/>
          <c:extLst>
            <c:ext xmlns:c16="http://schemas.microsoft.com/office/drawing/2014/chart" uri="{C3380CC4-5D6E-409C-BE32-E72D297353CC}">
              <c16:uniqueId val="{00000003-D17A-490B-9151-AFF7C2EAEDB8}"/>
            </c:ext>
          </c:extLst>
        </c:ser>
        <c:dLbls>
          <c:showLegendKey val="0"/>
          <c:showVal val="0"/>
          <c:showCatName val="0"/>
          <c:showSerName val="0"/>
          <c:showPercent val="0"/>
          <c:showBubbleSize val="0"/>
        </c:dLbls>
        <c:marker val="1"/>
        <c:smooth val="0"/>
        <c:axId val="119385088"/>
        <c:axId val="119399552"/>
      </c:lineChart>
      <c:catAx>
        <c:axId val="119385088"/>
        <c:scaling>
          <c:orientation val="minMax"/>
        </c:scaling>
        <c:delete val="0"/>
        <c:axPos val="b"/>
        <c:title>
          <c:tx>
            <c:rich>
              <a:bodyPr/>
              <a:lstStyle/>
              <a:p>
                <a:pPr>
                  <a:defRPr sz="1325" b="1" i="0" u="none" strike="noStrike" baseline="0">
                    <a:solidFill>
                      <a:srgbClr val="000000"/>
                    </a:solidFill>
                    <a:latin typeface="Arial"/>
                    <a:ea typeface="Arial"/>
                    <a:cs typeface="Arial"/>
                  </a:defRPr>
                </a:pPr>
                <a:r>
                  <a:rPr lang="en-US"/>
                  <a:t>Model Year</a:t>
                </a:r>
              </a:p>
            </c:rich>
          </c:tx>
          <c:layout>
            <c:manualLayout>
              <c:xMode val="edge"/>
              <c:yMode val="edge"/>
              <c:x val="0.45124499207051572"/>
              <c:y val="0.909092397348636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19399552"/>
        <c:crosses val="autoZero"/>
        <c:auto val="1"/>
        <c:lblAlgn val="ctr"/>
        <c:lblOffset val="100"/>
        <c:tickLblSkip val="1"/>
        <c:tickMarkSkip val="1"/>
        <c:noMultiLvlLbl val="0"/>
      </c:catAx>
      <c:valAx>
        <c:axId val="119399552"/>
        <c:scaling>
          <c:logBase val="10"/>
          <c:orientation val="minMax"/>
        </c:scaling>
        <c:delete val="0"/>
        <c:axPos val="l"/>
        <c:majorGridlines>
          <c:spPr>
            <a:ln w="3175">
              <a:solidFill>
                <a:srgbClr val="000000"/>
              </a:solidFill>
              <a:prstDash val="solid"/>
            </a:ln>
          </c:spPr>
        </c:majorGridlines>
        <c:title>
          <c:tx>
            <c:rich>
              <a:bodyPr/>
              <a:lstStyle/>
              <a:p>
                <a:pPr>
                  <a:defRPr sz="1325" b="1" i="0" u="none" strike="noStrike" baseline="0">
                    <a:solidFill>
                      <a:srgbClr val="000000"/>
                    </a:solidFill>
                    <a:latin typeface="Arial"/>
                    <a:ea typeface="Arial"/>
                    <a:cs typeface="Arial"/>
                  </a:defRPr>
                </a:pPr>
                <a:r>
                  <a:rPr lang="en-US"/>
                  <a:t>Number of Vehicles "Turnaways"</a:t>
                </a:r>
              </a:p>
            </c:rich>
          </c:tx>
          <c:layout>
            <c:manualLayout>
              <c:xMode val="edge"/>
              <c:yMode val="edge"/>
              <c:x val="2.0746859092181168E-2"/>
              <c:y val="0.2491587704079364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19385088"/>
        <c:crosses val="autoZero"/>
        <c:crossBetween val="midCat"/>
      </c:valAx>
      <c:spPr>
        <a:noFill/>
        <a:ln w="12700">
          <a:solidFill>
            <a:srgbClr val="808080"/>
          </a:solidFill>
          <a:prstDash val="solid"/>
        </a:ln>
      </c:spPr>
    </c:plotArea>
    <c:legend>
      <c:legendPos val="r"/>
      <c:layout>
        <c:manualLayout>
          <c:xMode val="edge"/>
          <c:yMode val="edge"/>
          <c:x val="0.76867256146295837"/>
          <c:y val="0.25925975354775571"/>
          <c:w val="7.8962536023055904E-2"/>
          <c:h val="0.15960478668979991"/>
        </c:manualLayout>
      </c:layout>
      <c:overlay val="0"/>
      <c:spPr>
        <a:solidFill>
          <a:srgbClr val="FFFFFF"/>
        </a:solidFill>
        <a:ln w="3175">
          <a:solidFill>
            <a:srgbClr val="000000"/>
          </a:solidFill>
          <a:prstDash val="solid"/>
        </a:ln>
      </c:spPr>
      <c:txPr>
        <a:bodyPr/>
        <a:lstStyle/>
        <a:p>
          <a:pPr>
            <a:defRPr sz="105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03437848274702"/>
          <c:y val="0.1692847562253835"/>
          <c:w val="0.82346916320779306"/>
          <c:h val="0.68411983959124067"/>
        </c:manualLayout>
      </c:layout>
      <c:lineChart>
        <c:grouping val="standard"/>
        <c:varyColors val="0"/>
        <c:ser>
          <c:idx val="0"/>
          <c:order val="0"/>
          <c:tx>
            <c:strRef>
              <c:f>'(2)(xxiii) Not Ready Turnaways'!$B$9:$D$9</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'(2)(xxiii) Not Ready Turnaways'!$A$11:$A$26</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'(2)(xxiii) Not Ready Turnaways'!$D$11:$D$26</c:f>
              <c:numCache>
                <c:formatCode>0.0%</c:formatCode>
                <c:ptCount val="16"/>
                <c:pt idx="0">
                  <c:v>0.12928323125310379</c:v>
                </c:pt>
                <c:pt idx="1">
                  <c:v>0.12926692781197538</c:v>
                </c:pt>
                <c:pt idx="2">
                  <c:v>0.12999288545583901</c:v>
                </c:pt>
                <c:pt idx="3">
                  <c:v>0.11589224371723016</c:v>
                </c:pt>
                <c:pt idx="4">
                  <c:v>0.11415442832687629</c:v>
                </c:pt>
                <c:pt idx="5">
                  <c:v>0.1066456283645814</c:v>
                </c:pt>
                <c:pt idx="6">
                  <c:v>0.10816625916870416</c:v>
                </c:pt>
                <c:pt idx="7">
                  <c:v>8.9875111507582511E-2</c:v>
                </c:pt>
                <c:pt idx="8">
                  <c:v>9.0766823161189364E-2</c:v>
                </c:pt>
                <c:pt idx="9">
                  <c:v>8.3083832335329344E-2</c:v>
                </c:pt>
                <c:pt idx="10">
                  <c:v>8.8670743482458958E-2</c:v>
                </c:pt>
                <c:pt idx="11">
                  <c:v>8.5482903419316136E-2</c:v>
                </c:pt>
                <c:pt idx="12">
                  <c:v>0.1043872919818457</c:v>
                </c:pt>
                <c:pt idx="13">
                  <c:v>7.7102027251578595E-2</c:v>
                </c:pt>
                <c:pt idx="14">
                  <c:v>8.344198174706649E-2</c:v>
                </c:pt>
                <c:pt idx="15">
                  <c:v>0.2</c:v>
                </c:pt>
              </c:numCache>
            </c:numRef>
          </c:val>
          <c:smooth val="0"/>
          <c:extLst>
            <c:ext xmlns:c16="http://schemas.microsoft.com/office/drawing/2014/chart" uri="{C3380CC4-5D6E-409C-BE32-E72D297353CC}">
              <c16:uniqueId val="{00000000-FD81-42FD-B82A-9D0AAA41F4D8}"/>
            </c:ext>
          </c:extLst>
        </c:ser>
        <c:ser>
          <c:idx val="1"/>
          <c:order val="1"/>
          <c:tx>
            <c:strRef>
              <c:f>'(2)(xxiii) Not Ready Turnaways'!#REF!</c:f>
              <c:strCache>
                <c:ptCount val="1"/>
                <c:pt idx="0">
                  <c:v>#REF!</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'(2)(xxiii) Not Ready Turnaways'!#REF!</c:f>
              <c:numCache>
                <c:formatCode>General</c:formatCode>
                <c:ptCount val="1"/>
                <c:pt idx="0">
                  <c:v>1</c:v>
                </c:pt>
              </c:numCache>
            </c:numRef>
          </c:val>
          <c:smooth val="0"/>
          <c:extLst>
            <c:ext xmlns:c16="http://schemas.microsoft.com/office/drawing/2014/chart" uri="{C3380CC4-5D6E-409C-BE32-E72D297353CC}">
              <c16:uniqueId val="{00000001-FD81-42FD-B82A-9D0AAA41F4D8}"/>
            </c:ext>
          </c:extLst>
        </c:ser>
        <c:ser>
          <c:idx val="3"/>
          <c:order val="2"/>
          <c:tx>
            <c:strRef>
              <c:f>'(2)(xxiii) Not Ready Turnaways'!$E$9:$G$9</c:f>
              <c:strCache>
                <c:ptCount val="1"/>
                <c:pt idx="0">
                  <c:v>MDGV</c:v>
                </c:pt>
              </c:strCache>
            </c:strRef>
          </c:tx>
          <c:val>
            <c:numRef>
              <c:f>'(2)(xxiii) Not Ready Turnaways'!$G$11:$G$26</c:f>
              <c:numCache>
                <c:formatCode>0.0%</c:formatCode>
                <c:ptCount val="16"/>
                <c:pt idx="1">
                  <c:v>0.10612244897959183</c:v>
                </c:pt>
                <c:pt idx="2">
                  <c:v>0.15584415584415584</c:v>
                </c:pt>
                <c:pt idx="3">
                  <c:v>0.15476190476190477</c:v>
                </c:pt>
                <c:pt idx="4">
                  <c:v>0.12669245647969052</c:v>
                </c:pt>
                <c:pt idx="5">
                  <c:v>0.13501144164759726</c:v>
                </c:pt>
                <c:pt idx="6">
                  <c:v>0.17562724014336917</c:v>
                </c:pt>
                <c:pt idx="7">
                  <c:v>0.11786600496277916</c:v>
                </c:pt>
                <c:pt idx="8">
                  <c:v>0.12044198895027625</c:v>
                </c:pt>
                <c:pt idx="9">
                  <c:v>9.5945945945945951E-2</c:v>
                </c:pt>
                <c:pt idx="10">
                  <c:v>7.1895424836601302E-2</c:v>
                </c:pt>
                <c:pt idx="11">
                  <c:v>7.4534161490683232E-2</c:v>
                </c:pt>
                <c:pt idx="12">
                  <c:v>6.8571428571428575E-2</c:v>
                </c:pt>
                <c:pt idx="13">
                  <c:v>8.8050314465408799E-2</c:v>
                </c:pt>
                <c:pt idx="14">
                  <c:v>5.4054054054054057E-2</c:v>
                </c:pt>
                <c:pt idx="15">
                  <c:v>0.5</c:v>
                </c:pt>
              </c:numCache>
            </c:numRef>
          </c:val>
          <c:smooth val="0"/>
          <c:extLst>
            <c:ext xmlns:c16="http://schemas.microsoft.com/office/drawing/2014/chart" uri="{C3380CC4-5D6E-409C-BE32-E72D297353CC}">
              <c16:uniqueId val="{00000002-FD81-42FD-B82A-9D0AAA41F4D8}"/>
            </c:ext>
          </c:extLst>
        </c:ser>
        <c:ser>
          <c:idx val="2"/>
          <c:order val="3"/>
          <c:tx>
            <c:strRef>
              <c:f>'(2)(xxiii) Not Ready Turnaways'!$K$9:$M$9</c:f>
              <c:strCache>
                <c:ptCount val="1"/>
                <c:pt idx="0">
                  <c:v>MDDV</c:v>
                </c:pt>
              </c:strCache>
            </c:strRef>
          </c:tx>
          <c:val>
            <c:numRef>
              <c:f>'(2)(xxiii) Not Ready Turnaways'!$M$11:$M$26</c:f>
              <c:numCache>
                <c:formatCode>0.0%</c:formatCode>
                <c:ptCount val="16"/>
                <c:pt idx="0">
                  <c:v>2.8301886792452831E-2</c:v>
                </c:pt>
                <c:pt idx="1">
                  <c:v>0.1111111111111111</c:v>
                </c:pt>
                <c:pt idx="2">
                  <c:v>7.8947368421052627E-2</c:v>
                </c:pt>
                <c:pt idx="3">
                  <c:v>0.27536231884057971</c:v>
                </c:pt>
                <c:pt idx="4">
                  <c:v>0.2768361581920904</c:v>
                </c:pt>
                <c:pt idx="5">
                  <c:v>0.24262295081967214</c:v>
                </c:pt>
                <c:pt idx="6">
                  <c:v>0.23048327137546468</c:v>
                </c:pt>
                <c:pt idx="7">
                  <c:v>0.32142857142857145</c:v>
                </c:pt>
                <c:pt idx="8">
                  <c:v>0.21428571428571427</c:v>
                </c:pt>
                <c:pt idx="9">
                  <c:v>0.22879177377892032</c:v>
                </c:pt>
                <c:pt idx="10">
                  <c:v>0.17910447761194029</c:v>
                </c:pt>
                <c:pt idx="11">
                  <c:v>0.25225225225225223</c:v>
                </c:pt>
                <c:pt idx="12">
                  <c:v>0.16517857142857142</c:v>
                </c:pt>
                <c:pt idx="13">
                  <c:v>0.20454545454545456</c:v>
                </c:pt>
                <c:pt idx="14">
                  <c:v>0.23529411764705882</c:v>
                </c:pt>
                <c:pt idx="15">
                  <c:v>0</c:v>
                </c:pt>
              </c:numCache>
            </c:numRef>
          </c:val>
          <c:smooth val="0"/>
          <c:extLst>
            <c:ext xmlns:c16="http://schemas.microsoft.com/office/drawing/2014/chart" uri="{C3380CC4-5D6E-409C-BE32-E72D297353CC}">
              <c16:uniqueId val="{00000003-FD81-42FD-B82A-9D0AAA41F4D8}"/>
            </c:ext>
          </c:extLst>
        </c:ser>
        <c:dLbls>
          <c:showLegendKey val="0"/>
          <c:showVal val="0"/>
          <c:showCatName val="0"/>
          <c:showSerName val="0"/>
          <c:showPercent val="0"/>
          <c:showBubbleSize val="0"/>
        </c:dLbls>
        <c:marker val="1"/>
        <c:smooth val="0"/>
        <c:axId val="118261248"/>
        <c:axId val="118263168"/>
      </c:lineChart>
      <c:catAx>
        <c:axId val="118261248"/>
        <c:scaling>
          <c:orientation val="minMax"/>
        </c:scaling>
        <c:delete val="0"/>
        <c:axPos val="b"/>
        <c:title>
          <c:tx>
            <c:rich>
              <a:bodyPr/>
              <a:lstStyle/>
              <a:p>
                <a:pPr>
                  <a:defRPr sz="1325" b="1" i="0" u="none" strike="noStrike" baseline="0">
                    <a:solidFill>
                      <a:srgbClr val="000000"/>
                    </a:solidFill>
                    <a:latin typeface="Arial"/>
                    <a:ea typeface="Arial"/>
                    <a:cs typeface="Arial"/>
                  </a:defRPr>
                </a:pPr>
                <a:r>
                  <a:rPr lang="en-US"/>
                  <a:t>Model Year</a:t>
                </a:r>
              </a:p>
            </c:rich>
          </c:tx>
          <c:layout>
            <c:manualLayout>
              <c:xMode val="edge"/>
              <c:yMode val="edge"/>
              <c:x val="0.46625176175744854"/>
              <c:y val="0.9197222108894419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18263168"/>
        <c:crosses val="autoZero"/>
        <c:auto val="1"/>
        <c:lblAlgn val="ctr"/>
        <c:lblOffset val="100"/>
        <c:tickLblSkip val="1"/>
        <c:tickMarkSkip val="1"/>
        <c:noMultiLvlLbl val="0"/>
      </c:catAx>
      <c:valAx>
        <c:axId val="118263168"/>
        <c:scaling>
          <c:orientation val="minMax"/>
        </c:scaling>
        <c:delete val="0"/>
        <c:axPos val="l"/>
        <c:majorGridlines>
          <c:spPr>
            <a:ln w="3175">
              <a:solidFill>
                <a:srgbClr val="000000"/>
              </a:solidFill>
              <a:prstDash val="solid"/>
            </a:ln>
          </c:spPr>
        </c:majorGridlines>
        <c:title>
          <c:tx>
            <c:rich>
              <a:bodyPr/>
              <a:lstStyle/>
              <a:p>
                <a:pPr>
                  <a:defRPr sz="1325" b="1" i="0" u="none" strike="noStrike" baseline="0">
                    <a:solidFill>
                      <a:srgbClr val="000000"/>
                    </a:solidFill>
                    <a:latin typeface="Arial"/>
                    <a:ea typeface="Arial"/>
                    <a:cs typeface="Arial"/>
                  </a:defRPr>
                </a:pPr>
                <a:r>
                  <a:rPr lang="en-US"/>
                  <a:t>Turnaway (%)</a:t>
                </a:r>
              </a:p>
            </c:rich>
          </c:tx>
          <c:layout>
            <c:manualLayout>
              <c:xMode val="edge"/>
              <c:yMode val="edge"/>
              <c:x val="1.1422693200813887E-2"/>
              <c:y val="0.3874351198328211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18261248"/>
        <c:crosses val="autoZero"/>
        <c:crossBetween val="between"/>
      </c:valAx>
      <c:spPr>
        <a:noFill/>
        <a:ln w="12700">
          <a:solidFill>
            <a:srgbClr val="808080"/>
          </a:solidFill>
          <a:prstDash val="solid"/>
        </a:ln>
      </c:spPr>
    </c:plotArea>
    <c:legend>
      <c:legendPos val="r"/>
      <c:layout>
        <c:manualLayout>
          <c:xMode val="edge"/>
          <c:yMode val="edge"/>
          <c:x val="0.71463538239276281"/>
          <c:y val="0.20341452137135721"/>
          <c:w val="8.0691642651297538E-2"/>
          <c:h val="0.16752569141292653"/>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75" b="0" i="0" u="none" strike="noStrike" baseline="0">
                <a:solidFill>
                  <a:srgbClr val="000000"/>
                </a:solidFill>
                <a:latin typeface="Arial"/>
                <a:ea typeface="Arial"/>
                <a:cs typeface="Arial"/>
              </a:defRPr>
            </a:pPr>
            <a:r>
              <a:rPr lang="en-US" sz="1525" b="1" i="0" u="none" strike="noStrike" baseline="0">
                <a:solidFill>
                  <a:srgbClr val="000000"/>
                </a:solidFill>
                <a:latin typeface="Arial"/>
                <a:cs typeface="Arial"/>
              </a:rPr>
              <a:t>Vehicle "Turnaways" for OBD Test</a:t>
            </a:r>
          </a:p>
          <a:p>
            <a:pPr>
              <a:defRPr sz="1475" b="0" i="0" u="none" strike="noStrike" baseline="0">
                <a:solidFill>
                  <a:srgbClr val="000000"/>
                </a:solidFill>
                <a:latin typeface="Arial"/>
                <a:ea typeface="Arial"/>
                <a:cs typeface="Arial"/>
              </a:defRPr>
            </a:pPr>
            <a:r>
              <a:rPr lang="en-US" sz="1325" b="0" i="0" u="none" strike="noStrike" baseline="0">
                <a:solidFill>
                  <a:srgbClr val="000000"/>
                </a:solidFill>
                <a:latin typeface="Arial"/>
                <a:cs typeface="Arial"/>
              </a:rPr>
              <a:t>by Model Year and Vehicle Class </a:t>
            </a:r>
          </a:p>
        </c:rich>
      </c:tx>
      <c:layout>
        <c:manualLayout>
          <c:xMode val="edge"/>
          <c:yMode val="edge"/>
          <c:x val="0.32261428416549104"/>
          <c:y val="2.8619422572178491E-2"/>
        </c:manualLayout>
      </c:layout>
      <c:overlay val="0"/>
      <c:spPr>
        <a:noFill/>
        <a:ln w="25400">
          <a:noFill/>
        </a:ln>
      </c:spPr>
    </c:title>
    <c:autoTitleDeleted val="0"/>
    <c:plotArea>
      <c:layout>
        <c:manualLayout>
          <c:layoutTarget val="inner"/>
          <c:xMode val="edge"/>
          <c:yMode val="edge"/>
          <c:x val="0.10477183730095818"/>
          <c:y val="0.15656591396700756"/>
          <c:w val="0.8008302811518786"/>
          <c:h val="0.68855332056456586"/>
        </c:manualLayout>
      </c:layout>
      <c:lineChart>
        <c:grouping val="standard"/>
        <c:varyColors val="0"/>
        <c:ser>
          <c:idx val="0"/>
          <c:order val="0"/>
          <c:tx>
            <c:strRef>
              <c:f>'(2)(xxiii) Not Ready Turnaways'!$B$9:$D$9</c:f>
              <c:strCache>
                <c:ptCount val="1"/>
                <c:pt idx="0">
                  <c:v>LDGV</c:v>
                </c:pt>
              </c:strCache>
            </c:strRef>
          </c:tx>
          <c:cat>
            <c:numRef>
              <c:f>'(2)(xxiii) Not Ready Turnaways'!$A$11:$A$26</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'(2)(xxiii) Not Ready Turnaways'!$B$11:$B$26</c:f>
              <c:numCache>
                <c:formatCode>#,##0</c:formatCode>
                <c:ptCount val="16"/>
                <c:pt idx="0">
                  <c:v>1562</c:v>
                </c:pt>
                <c:pt idx="1">
                  <c:v>1617</c:v>
                </c:pt>
                <c:pt idx="2">
                  <c:v>1279</c:v>
                </c:pt>
                <c:pt idx="3">
                  <c:v>1282</c:v>
                </c:pt>
                <c:pt idx="4">
                  <c:v>1267</c:v>
                </c:pt>
                <c:pt idx="5">
                  <c:v>1149</c:v>
                </c:pt>
                <c:pt idx="6">
                  <c:v>1106</c:v>
                </c:pt>
                <c:pt idx="7">
                  <c:v>806</c:v>
                </c:pt>
                <c:pt idx="8">
                  <c:v>754</c:v>
                </c:pt>
                <c:pt idx="9">
                  <c:v>555</c:v>
                </c:pt>
                <c:pt idx="10">
                  <c:v>551</c:v>
                </c:pt>
                <c:pt idx="11">
                  <c:v>570</c:v>
                </c:pt>
                <c:pt idx="12">
                  <c:v>483</c:v>
                </c:pt>
                <c:pt idx="13">
                  <c:v>232</c:v>
                </c:pt>
                <c:pt idx="14">
                  <c:v>64</c:v>
                </c:pt>
                <c:pt idx="15">
                  <c:v>5</c:v>
                </c:pt>
              </c:numCache>
            </c:numRef>
          </c:val>
          <c:smooth val="0"/>
          <c:extLst>
            <c:ext xmlns:c16="http://schemas.microsoft.com/office/drawing/2014/chart" uri="{C3380CC4-5D6E-409C-BE32-E72D297353CC}">
              <c16:uniqueId val="{00000000-41D5-47F6-81B5-A9A4D57573EF}"/>
            </c:ext>
          </c:extLst>
        </c:ser>
        <c:ser>
          <c:idx val="1"/>
          <c:order val="1"/>
          <c:tx>
            <c:strRef>
              <c:f>'(2)(xxiii) Not Ready Turnaways'!$E$9:$G$9</c:f>
              <c:strCache>
                <c:ptCount val="1"/>
                <c:pt idx="0">
                  <c:v>MDGV</c:v>
                </c:pt>
              </c:strCache>
            </c:strRef>
          </c:tx>
          <c:cat>
            <c:numRef>
              <c:f>'(2)(xxiii) Not Ready Turnaways'!$A$11:$A$26</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'(2)(xxiii) Not Ready Turnaways'!$E$11:$E$26</c:f>
              <c:numCache>
                <c:formatCode>#,##0</c:formatCode>
                <c:ptCount val="16"/>
                <c:pt idx="1">
                  <c:v>78</c:v>
                </c:pt>
                <c:pt idx="2">
                  <c:v>96</c:v>
                </c:pt>
                <c:pt idx="3">
                  <c:v>91</c:v>
                </c:pt>
                <c:pt idx="4">
                  <c:v>131</c:v>
                </c:pt>
                <c:pt idx="5">
                  <c:v>118</c:v>
                </c:pt>
                <c:pt idx="6">
                  <c:v>147</c:v>
                </c:pt>
                <c:pt idx="7">
                  <c:v>95</c:v>
                </c:pt>
                <c:pt idx="8">
                  <c:v>109</c:v>
                </c:pt>
                <c:pt idx="9">
                  <c:v>71</c:v>
                </c:pt>
                <c:pt idx="10">
                  <c:v>33</c:v>
                </c:pt>
                <c:pt idx="11">
                  <c:v>24</c:v>
                </c:pt>
                <c:pt idx="12">
                  <c:v>24</c:v>
                </c:pt>
                <c:pt idx="13">
                  <c:v>14</c:v>
                </c:pt>
                <c:pt idx="14">
                  <c:v>4</c:v>
                </c:pt>
                <c:pt idx="15">
                  <c:v>2</c:v>
                </c:pt>
              </c:numCache>
            </c:numRef>
          </c:val>
          <c:smooth val="0"/>
          <c:extLst>
            <c:ext xmlns:c16="http://schemas.microsoft.com/office/drawing/2014/chart" uri="{C3380CC4-5D6E-409C-BE32-E72D297353CC}">
              <c16:uniqueId val="{00000001-41D5-47F6-81B5-A9A4D57573EF}"/>
            </c:ext>
          </c:extLst>
        </c:ser>
        <c:ser>
          <c:idx val="2"/>
          <c:order val="2"/>
          <c:tx>
            <c:strRef>
              <c:f>'(2)(xxiii) Not Ready Turnaways'!$H$9:$J$9</c:f>
              <c:strCache>
                <c:ptCount val="1"/>
                <c:pt idx="0">
                  <c:v>LDDV</c:v>
                </c:pt>
              </c:strCache>
            </c:strRef>
          </c:tx>
          <c:cat>
            <c:numRef>
              <c:f>'(2)(xxiii) Not Ready Turnaways'!$A$11:$A$26</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'(2)(xxiii) Not Ready Turnaways'!$H$11:$H$26</c:f>
              <c:numCache>
                <c:formatCode>#,##0</c:formatCode>
                <c:ptCount val="16"/>
                <c:pt idx="0">
                  <c:v>0</c:v>
                </c:pt>
                <c:pt idx="1">
                  <c:v>0</c:v>
                </c:pt>
                <c:pt idx="2">
                  <c:v>9</c:v>
                </c:pt>
                <c:pt idx="3">
                  <c:v>13</c:v>
                </c:pt>
                <c:pt idx="4">
                  <c:v>21</c:v>
                </c:pt>
                <c:pt idx="5">
                  <c:v>44</c:v>
                </c:pt>
                <c:pt idx="6">
                  <c:v>46</c:v>
                </c:pt>
                <c:pt idx="7">
                  <c:v>40</c:v>
                </c:pt>
                <c:pt idx="8">
                  <c:v>21</c:v>
                </c:pt>
                <c:pt idx="9">
                  <c:v>16</c:v>
                </c:pt>
                <c:pt idx="10">
                  <c:v>6</c:v>
                </c:pt>
                <c:pt idx="11">
                  <c:v>18</c:v>
                </c:pt>
                <c:pt idx="12">
                  <c:v>2</c:v>
                </c:pt>
                <c:pt idx="13">
                  <c:v>6</c:v>
                </c:pt>
                <c:pt idx="14">
                  <c:v>2</c:v>
                </c:pt>
              </c:numCache>
            </c:numRef>
          </c:val>
          <c:smooth val="0"/>
          <c:extLst>
            <c:ext xmlns:c16="http://schemas.microsoft.com/office/drawing/2014/chart" uri="{C3380CC4-5D6E-409C-BE32-E72D297353CC}">
              <c16:uniqueId val="{00000002-41D5-47F6-81B5-A9A4D57573EF}"/>
            </c:ext>
          </c:extLst>
        </c:ser>
        <c:ser>
          <c:idx val="3"/>
          <c:order val="3"/>
          <c:tx>
            <c:strRef>
              <c:f>'(2)(xxiii) Not Ready Turnaways'!$K$9:$M$9</c:f>
              <c:strCache>
                <c:ptCount val="1"/>
                <c:pt idx="0">
                  <c:v>MDDV</c:v>
                </c:pt>
              </c:strCache>
            </c:strRef>
          </c:tx>
          <c:cat>
            <c:numRef>
              <c:f>'(2)(xxiii) Not Ready Turnaways'!$A$11:$A$26</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'(2)(xxiii) Not Ready Turnaways'!$K$11:$K$26</c:f>
              <c:numCache>
                <c:formatCode>#,##0</c:formatCode>
                <c:ptCount val="16"/>
                <c:pt idx="0">
                  <c:v>3</c:v>
                </c:pt>
                <c:pt idx="1">
                  <c:v>17</c:v>
                </c:pt>
                <c:pt idx="2">
                  <c:v>3</c:v>
                </c:pt>
                <c:pt idx="3">
                  <c:v>19</c:v>
                </c:pt>
                <c:pt idx="4">
                  <c:v>98</c:v>
                </c:pt>
                <c:pt idx="5">
                  <c:v>74</c:v>
                </c:pt>
                <c:pt idx="6">
                  <c:v>62</c:v>
                </c:pt>
                <c:pt idx="7">
                  <c:v>90</c:v>
                </c:pt>
                <c:pt idx="8">
                  <c:v>99</c:v>
                </c:pt>
                <c:pt idx="9">
                  <c:v>89</c:v>
                </c:pt>
                <c:pt idx="10">
                  <c:v>48</c:v>
                </c:pt>
                <c:pt idx="11">
                  <c:v>56</c:v>
                </c:pt>
                <c:pt idx="12">
                  <c:v>37</c:v>
                </c:pt>
                <c:pt idx="13">
                  <c:v>18</c:v>
                </c:pt>
                <c:pt idx="14">
                  <c:v>4</c:v>
                </c:pt>
                <c:pt idx="15">
                  <c:v>0</c:v>
                </c:pt>
              </c:numCache>
            </c:numRef>
          </c:val>
          <c:smooth val="0"/>
          <c:extLst>
            <c:ext xmlns:c16="http://schemas.microsoft.com/office/drawing/2014/chart" uri="{C3380CC4-5D6E-409C-BE32-E72D297353CC}">
              <c16:uniqueId val="{00000003-41D5-47F6-81B5-A9A4D57573EF}"/>
            </c:ext>
          </c:extLst>
        </c:ser>
        <c:dLbls>
          <c:showLegendKey val="0"/>
          <c:showVal val="0"/>
          <c:showCatName val="0"/>
          <c:showSerName val="0"/>
          <c:showPercent val="0"/>
          <c:showBubbleSize val="0"/>
        </c:dLbls>
        <c:marker val="1"/>
        <c:smooth val="0"/>
        <c:axId val="119836672"/>
        <c:axId val="119838592"/>
      </c:lineChart>
      <c:catAx>
        <c:axId val="119836672"/>
        <c:scaling>
          <c:orientation val="minMax"/>
        </c:scaling>
        <c:delete val="0"/>
        <c:axPos val="b"/>
        <c:title>
          <c:tx>
            <c:rich>
              <a:bodyPr/>
              <a:lstStyle/>
              <a:p>
                <a:pPr>
                  <a:defRPr sz="1325" b="1" i="0" u="none" strike="noStrike" baseline="0">
                    <a:solidFill>
                      <a:srgbClr val="000000"/>
                    </a:solidFill>
                    <a:latin typeface="Arial"/>
                    <a:ea typeface="Arial"/>
                    <a:cs typeface="Arial"/>
                  </a:defRPr>
                </a:pPr>
                <a:r>
                  <a:rPr lang="en-US"/>
                  <a:t>Model Year</a:t>
                </a:r>
              </a:p>
            </c:rich>
          </c:tx>
          <c:layout>
            <c:manualLayout>
              <c:xMode val="edge"/>
              <c:yMode val="edge"/>
              <c:x val="0.45124499207051572"/>
              <c:y val="0.909092397348636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19838592"/>
        <c:crosses val="autoZero"/>
        <c:auto val="1"/>
        <c:lblAlgn val="ctr"/>
        <c:lblOffset val="100"/>
        <c:tickLblSkip val="1"/>
        <c:tickMarkSkip val="1"/>
        <c:noMultiLvlLbl val="0"/>
      </c:catAx>
      <c:valAx>
        <c:axId val="119838592"/>
        <c:scaling>
          <c:logBase val="10"/>
          <c:orientation val="minMax"/>
        </c:scaling>
        <c:delete val="0"/>
        <c:axPos val="l"/>
        <c:majorGridlines>
          <c:spPr>
            <a:ln w="3175">
              <a:solidFill>
                <a:srgbClr val="000000"/>
              </a:solidFill>
              <a:prstDash val="solid"/>
            </a:ln>
          </c:spPr>
        </c:majorGridlines>
        <c:title>
          <c:tx>
            <c:rich>
              <a:bodyPr/>
              <a:lstStyle/>
              <a:p>
                <a:pPr>
                  <a:defRPr sz="1325" b="1" i="0" u="none" strike="noStrike" baseline="0">
                    <a:solidFill>
                      <a:srgbClr val="000000"/>
                    </a:solidFill>
                    <a:latin typeface="Arial"/>
                    <a:ea typeface="Arial"/>
                    <a:cs typeface="Arial"/>
                  </a:defRPr>
                </a:pPr>
                <a:r>
                  <a:rPr lang="en-US"/>
                  <a:t>Number of </a:t>
                </a:r>
                <a:r>
                  <a:rPr lang="en-US" baseline="0"/>
                  <a:t> </a:t>
                </a:r>
                <a:r>
                  <a:rPr lang="en-US"/>
                  <a:t>"Turnaways"</a:t>
                </a:r>
              </a:p>
            </c:rich>
          </c:tx>
          <c:layout>
            <c:manualLayout>
              <c:xMode val="edge"/>
              <c:yMode val="edge"/>
              <c:x val="2.0746859092181168E-2"/>
              <c:y val="0.2491587704079364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19836672"/>
        <c:crosses val="autoZero"/>
        <c:crossBetween val="midCat"/>
      </c:valAx>
      <c:spPr>
        <a:noFill/>
        <a:ln w="12700">
          <a:solidFill>
            <a:srgbClr val="808080"/>
          </a:solidFill>
          <a:prstDash val="solid"/>
        </a:ln>
      </c:spPr>
    </c:plotArea>
    <c:legend>
      <c:legendPos val="r"/>
      <c:layout>
        <c:manualLayout>
          <c:xMode val="edge"/>
          <c:yMode val="edge"/>
          <c:x val="0.75582072294489622"/>
          <c:y val="4.3238759065478569E-2"/>
          <c:w val="0.17665303483306391"/>
          <c:h val="7.9850551131536676E-2"/>
        </c:manualLayout>
      </c:layout>
      <c:overlay val="0"/>
      <c:spPr>
        <a:solidFill>
          <a:srgbClr val="FFFFFF"/>
        </a:solidFill>
        <a:ln w="3175">
          <a:solidFill>
            <a:srgbClr val="000000"/>
          </a:solidFill>
          <a:prstDash val="solid"/>
        </a:ln>
      </c:spPr>
      <c:txPr>
        <a:bodyPr/>
        <a:lstStyle/>
        <a:p>
          <a:pPr>
            <a:defRPr sz="105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en-US"/>
    </a:p>
  </c:txPr>
  <c:printSettings>
    <c:headerFooter alignWithMargins="0"/>
    <c:pageMargins b="1" l="0.75000000000001266" r="0.75000000000001266" t="1" header="0.5" footer="0.5"/>
    <c:pageSetup paperSize="207"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03437848274702"/>
          <c:y val="0.1692847562253835"/>
          <c:w val="0.82346916320779306"/>
          <c:h val="0.68411983959124067"/>
        </c:manualLayout>
      </c:layout>
      <c:lineChart>
        <c:grouping val="standard"/>
        <c:varyColors val="0"/>
        <c:ser>
          <c:idx val="0"/>
          <c:order val="0"/>
          <c:tx>
            <c:strRef>
              <c:f>'(2)(xxiii) Not Ready Turnaways'!$B$9:$D$9</c:f>
              <c:strCache>
                <c:ptCount val="1"/>
                <c:pt idx="0">
                  <c:v>LDGV</c:v>
                </c:pt>
              </c:strCache>
            </c:strRef>
          </c:tx>
          <c:cat>
            <c:numRef>
              <c:f>'(2)(xxiii) Not Ready Turnaways'!$A$11:$A$26</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'(2)(xxiii) Not Ready Turnaways'!$D$11:$D$26</c:f>
              <c:numCache>
                <c:formatCode>0.0%</c:formatCode>
                <c:ptCount val="16"/>
                <c:pt idx="0">
                  <c:v>0.12928323125310379</c:v>
                </c:pt>
                <c:pt idx="1">
                  <c:v>0.12926692781197538</c:v>
                </c:pt>
                <c:pt idx="2">
                  <c:v>0.12999288545583901</c:v>
                </c:pt>
                <c:pt idx="3">
                  <c:v>0.11589224371723016</c:v>
                </c:pt>
                <c:pt idx="4">
                  <c:v>0.11415442832687629</c:v>
                </c:pt>
                <c:pt idx="5">
                  <c:v>0.1066456283645814</c:v>
                </c:pt>
                <c:pt idx="6">
                  <c:v>0.10816625916870416</c:v>
                </c:pt>
                <c:pt idx="7">
                  <c:v>8.9875111507582511E-2</c:v>
                </c:pt>
                <c:pt idx="8">
                  <c:v>9.0766823161189364E-2</c:v>
                </c:pt>
                <c:pt idx="9">
                  <c:v>8.3083832335329344E-2</c:v>
                </c:pt>
                <c:pt idx="10">
                  <c:v>8.8670743482458958E-2</c:v>
                </c:pt>
                <c:pt idx="11">
                  <c:v>8.5482903419316136E-2</c:v>
                </c:pt>
                <c:pt idx="12">
                  <c:v>0.1043872919818457</c:v>
                </c:pt>
                <c:pt idx="13">
                  <c:v>7.7102027251578595E-2</c:v>
                </c:pt>
                <c:pt idx="14">
                  <c:v>8.344198174706649E-2</c:v>
                </c:pt>
                <c:pt idx="15">
                  <c:v>0.2</c:v>
                </c:pt>
              </c:numCache>
            </c:numRef>
          </c:val>
          <c:smooth val="0"/>
          <c:extLst>
            <c:ext xmlns:c16="http://schemas.microsoft.com/office/drawing/2014/chart" uri="{C3380CC4-5D6E-409C-BE32-E72D297353CC}">
              <c16:uniqueId val="{00000000-D156-4DB7-87DF-1B75D0FC81DB}"/>
            </c:ext>
          </c:extLst>
        </c:ser>
        <c:ser>
          <c:idx val="1"/>
          <c:order val="1"/>
          <c:tx>
            <c:strRef>
              <c:f>'(2)(xxiii) Not Ready Turnaways'!$E$9:$G$9</c:f>
              <c:strCache>
                <c:ptCount val="1"/>
                <c:pt idx="0">
                  <c:v>MDGV</c:v>
                </c:pt>
              </c:strCache>
            </c:strRef>
          </c:tx>
          <c:val>
            <c:numRef>
              <c:f>'(2)(xxiii) Not Ready Turnaways'!$G$11:$G$26</c:f>
              <c:numCache>
                <c:formatCode>0.0%</c:formatCode>
                <c:ptCount val="16"/>
                <c:pt idx="1">
                  <c:v>0.10612244897959183</c:v>
                </c:pt>
                <c:pt idx="2">
                  <c:v>0.15584415584415584</c:v>
                </c:pt>
                <c:pt idx="3">
                  <c:v>0.15476190476190477</c:v>
                </c:pt>
                <c:pt idx="4">
                  <c:v>0.12669245647969052</c:v>
                </c:pt>
                <c:pt idx="5">
                  <c:v>0.13501144164759726</c:v>
                </c:pt>
                <c:pt idx="6">
                  <c:v>0.17562724014336917</c:v>
                </c:pt>
                <c:pt idx="7">
                  <c:v>0.11786600496277916</c:v>
                </c:pt>
                <c:pt idx="8">
                  <c:v>0.12044198895027625</c:v>
                </c:pt>
                <c:pt idx="9">
                  <c:v>9.5945945945945951E-2</c:v>
                </c:pt>
                <c:pt idx="10">
                  <c:v>7.1895424836601302E-2</c:v>
                </c:pt>
                <c:pt idx="11">
                  <c:v>7.4534161490683232E-2</c:v>
                </c:pt>
                <c:pt idx="12">
                  <c:v>6.8571428571428575E-2</c:v>
                </c:pt>
                <c:pt idx="13">
                  <c:v>8.8050314465408799E-2</c:v>
                </c:pt>
                <c:pt idx="14">
                  <c:v>5.4054054054054057E-2</c:v>
                </c:pt>
                <c:pt idx="15">
                  <c:v>0.5</c:v>
                </c:pt>
              </c:numCache>
            </c:numRef>
          </c:val>
          <c:smooth val="0"/>
          <c:extLst>
            <c:ext xmlns:c16="http://schemas.microsoft.com/office/drawing/2014/chart" uri="{C3380CC4-5D6E-409C-BE32-E72D297353CC}">
              <c16:uniqueId val="{00000001-D156-4DB7-87DF-1B75D0FC81DB}"/>
            </c:ext>
          </c:extLst>
        </c:ser>
        <c:ser>
          <c:idx val="2"/>
          <c:order val="2"/>
          <c:tx>
            <c:strRef>
              <c:f>'(2)(xxiii) Not Ready Turnaways'!$H$9:$J$9</c:f>
              <c:strCache>
                <c:ptCount val="1"/>
                <c:pt idx="0">
                  <c:v>LDDV</c:v>
                </c:pt>
              </c:strCache>
            </c:strRef>
          </c:tx>
          <c:val>
            <c:numRef>
              <c:f>'(2)(xxiii) Not Ready Turnaways'!$J$11:$J$26</c:f>
              <c:numCache>
                <c:formatCode>0.0%</c:formatCode>
                <c:ptCount val="16"/>
                <c:pt idx="0">
                  <c:v>0</c:v>
                </c:pt>
                <c:pt idx="1">
                  <c:v>0</c:v>
                </c:pt>
                <c:pt idx="2">
                  <c:v>0.29032258064516131</c:v>
                </c:pt>
                <c:pt idx="3">
                  <c:v>0.27659574468085107</c:v>
                </c:pt>
                <c:pt idx="4">
                  <c:v>0.25</c:v>
                </c:pt>
                <c:pt idx="5">
                  <c:v>0.26190476190476192</c:v>
                </c:pt>
                <c:pt idx="6">
                  <c:v>0.24210526315789474</c:v>
                </c:pt>
                <c:pt idx="7">
                  <c:v>0.17241379310344829</c:v>
                </c:pt>
                <c:pt idx="8">
                  <c:v>0.13125000000000001</c:v>
                </c:pt>
                <c:pt idx="9">
                  <c:v>0.16</c:v>
                </c:pt>
                <c:pt idx="10">
                  <c:v>0.16216216216216217</c:v>
                </c:pt>
                <c:pt idx="11">
                  <c:v>0.23376623376623376</c:v>
                </c:pt>
                <c:pt idx="12">
                  <c:v>0.25</c:v>
                </c:pt>
                <c:pt idx="13">
                  <c:v>0.1875</c:v>
                </c:pt>
                <c:pt idx="14">
                  <c:v>0.2</c:v>
                </c:pt>
              </c:numCache>
            </c:numRef>
          </c:val>
          <c:smooth val="0"/>
          <c:extLst>
            <c:ext xmlns:c16="http://schemas.microsoft.com/office/drawing/2014/chart" uri="{C3380CC4-5D6E-409C-BE32-E72D297353CC}">
              <c16:uniqueId val="{00000002-D156-4DB7-87DF-1B75D0FC81DB}"/>
            </c:ext>
          </c:extLst>
        </c:ser>
        <c:ser>
          <c:idx val="3"/>
          <c:order val="3"/>
          <c:tx>
            <c:strRef>
              <c:f>'(2)(xxiii) Not Ready Turnaways'!$K$9:$M$9</c:f>
              <c:strCache>
                <c:ptCount val="1"/>
                <c:pt idx="0">
                  <c:v>MDDV</c:v>
                </c:pt>
              </c:strCache>
            </c:strRef>
          </c:tx>
          <c:val>
            <c:numRef>
              <c:f>'(2)(xxiii) Not Ready Turnaways'!$M$11:$M$25</c:f>
              <c:numCache>
                <c:formatCode>0.0%</c:formatCode>
                <c:ptCount val="15"/>
                <c:pt idx="0">
                  <c:v>2.8301886792452831E-2</c:v>
                </c:pt>
                <c:pt idx="1">
                  <c:v>0.1111111111111111</c:v>
                </c:pt>
                <c:pt idx="2">
                  <c:v>7.8947368421052627E-2</c:v>
                </c:pt>
                <c:pt idx="3">
                  <c:v>0.27536231884057971</c:v>
                </c:pt>
                <c:pt idx="4">
                  <c:v>0.2768361581920904</c:v>
                </c:pt>
                <c:pt idx="5">
                  <c:v>0.24262295081967214</c:v>
                </c:pt>
                <c:pt idx="6">
                  <c:v>0.23048327137546468</c:v>
                </c:pt>
                <c:pt idx="7">
                  <c:v>0.32142857142857145</c:v>
                </c:pt>
                <c:pt idx="8">
                  <c:v>0.21428571428571427</c:v>
                </c:pt>
                <c:pt idx="9">
                  <c:v>0.22879177377892032</c:v>
                </c:pt>
                <c:pt idx="10">
                  <c:v>0.17910447761194029</c:v>
                </c:pt>
                <c:pt idx="11">
                  <c:v>0.25225225225225223</c:v>
                </c:pt>
                <c:pt idx="12">
                  <c:v>0.16517857142857142</c:v>
                </c:pt>
                <c:pt idx="13">
                  <c:v>0.20454545454545456</c:v>
                </c:pt>
                <c:pt idx="14">
                  <c:v>0.23529411764705882</c:v>
                </c:pt>
              </c:numCache>
            </c:numRef>
          </c:val>
          <c:smooth val="0"/>
          <c:extLst>
            <c:ext xmlns:c16="http://schemas.microsoft.com/office/drawing/2014/chart" uri="{C3380CC4-5D6E-409C-BE32-E72D297353CC}">
              <c16:uniqueId val="{00000003-D156-4DB7-87DF-1B75D0FC81DB}"/>
            </c:ext>
          </c:extLst>
        </c:ser>
        <c:dLbls>
          <c:showLegendKey val="0"/>
          <c:showVal val="0"/>
          <c:showCatName val="0"/>
          <c:showSerName val="0"/>
          <c:showPercent val="0"/>
          <c:showBubbleSize val="0"/>
        </c:dLbls>
        <c:marker val="1"/>
        <c:smooth val="0"/>
        <c:axId val="119757056"/>
        <c:axId val="119759232"/>
      </c:lineChart>
      <c:catAx>
        <c:axId val="119757056"/>
        <c:scaling>
          <c:orientation val="minMax"/>
        </c:scaling>
        <c:delete val="0"/>
        <c:axPos val="b"/>
        <c:title>
          <c:tx>
            <c:rich>
              <a:bodyPr/>
              <a:lstStyle/>
              <a:p>
                <a:pPr>
                  <a:defRPr sz="1325" b="1" i="0" u="none" strike="noStrike" baseline="0">
                    <a:solidFill>
                      <a:srgbClr val="000000"/>
                    </a:solidFill>
                    <a:latin typeface="Arial"/>
                    <a:ea typeface="Arial"/>
                    <a:cs typeface="Arial"/>
                  </a:defRPr>
                </a:pPr>
                <a:r>
                  <a:rPr lang="en-US"/>
                  <a:t>Model Year</a:t>
                </a:r>
              </a:p>
            </c:rich>
          </c:tx>
          <c:layout>
            <c:manualLayout>
              <c:xMode val="edge"/>
              <c:yMode val="edge"/>
              <c:x val="0.46625176175744876"/>
              <c:y val="0.9197222108894419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19759232"/>
        <c:crosses val="autoZero"/>
        <c:auto val="1"/>
        <c:lblAlgn val="ctr"/>
        <c:lblOffset val="100"/>
        <c:tickLblSkip val="1"/>
        <c:tickMarkSkip val="1"/>
        <c:noMultiLvlLbl val="0"/>
      </c:catAx>
      <c:valAx>
        <c:axId val="119759232"/>
        <c:scaling>
          <c:orientation val="minMax"/>
        </c:scaling>
        <c:delete val="0"/>
        <c:axPos val="l"/>
        <c:majorGridlines>
          <c:spPr>
            <a:ln w="3175">
              <a:solidFill>
                <a:srgbClr val="000000"/>
              </a:solidFill>
              <a:prstDash val="solid"/>
            </a:ln>
          </c:spPr>
        </c:majorGridlines>
        <c:title>
          <c:tx>
            <c:rich>
              <a:bodyPr/>
              <a:lstStyle/>
              <a:p>
                <a:pPr>
                  <a:defRPr sz="1325" b="1" i="0" u="none" strike="noStrike" baseline="0">
                    <a:solidFill>
                      <a:srgbClr val="000000"/>
                    </a:solidFill>
                    <a:latin typeface="Arial"/>
                    <a:ea typeface="Arial"/>
                    <a:cs typeface="Arial"/>
                  </a:defRPr>
                </a:pPr>
                <a:r>
                  <a:rPr lang="en-US"/>
                  <a:t>Turnaway (%)</a:t>
                </a:r>
              </a:p>
            </c:rich>
          </c:tx>
          <c:layout>
            <c:manualLayout>
              <c:xMode val="edge"/>
              <c:yMode val="edge"/>
              <c:x val="1.1422693200813887E-2"/>
              <c:y val="0.3874351198328213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19757056"/>
        <c:crosses val="autoZero"/>
        <c:crossBetween val="between"/>
      </c:valAx>
      <c:spPr>
        <a:noFill/>
        <a:ln w="25400">
          <a:noFill/>
        </a:ln>
      </c:spPr>
    </c:plotArea>
    <c:legend>
      <c:legendPos val="r"/>
      <c:layout>
        <c:manualLayout>
          <c:xMode val="edge"/>
          <c:yMode val="edge"/>
          <c:x val="0.74589368946801526"/>
          <c:y val="4.6022820598211903E-2"/>
          <c:w val="0.21132919666551833"/>
          <c:h val="7.1664160178176672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66" r="0.75000000000001266" t="1" header="0.5" footer="0.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7821-404C-AEB7-F15E498D70B7}"/>
            </c:ext>
          </c:extLst>
        </c:ser>
        <c:dLbls>
          <c:showLegendKey val="0"/>
          <c:showVal val="0"/>
          <c:showCatName val="0"/>
          <c:showSerName val="0"/>
          <c:showPercent val="0"/>
          <c:showBubbleSize val="0"/>
        </c:dLbls>
        <c:marker val="1"/>
        <c:smooth val="0"/>
        <c:axId val="106114432"/>
        <c:axId val="106121088"/>
      </c:lineChart>
      <c:catAx>
        <c:axId val="106114432"/>
        <c:scaling>
          <c:orientation val="minMax"/>
        </c:scaling>
        <c:delete val="0"/>
        <c:axPos val="b"/>
        <c:title>
          <c:tx>
            <c:rich>
              <a:bodyPr/>
              <a:lstStyle/>
              <a:p>
                <a:pPr>
                  <a:defRPr sz="150" b="1" i="0" u="none" strike="noStrike" baseline="0">
                    <a:solidFill>
                      <a:srgbClr val="000000"/>
                    </a:solidFill>
                    <a:latin typeface="Times New Roman"/>
                    <a:ea typeface="Times New Roman"/>
                    <a:cs typeface="Times New Roman"/>
                  </a:defRPr>
                </a:pPr>
                <a:r>
                  <a:rPr lang="en-US"/>
                  <a:t>Vehicle Model 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Times New Roman"/>
                <a:ea typeface="Times New Roman"/>
                <a:cs typeface="Times New Roman"/>
              </a:defRPr>
            </a:pPr>
            <a:endParaRPr lang="en-US"/>
          </a:p>
        </c:txPr>
        <c:crossAx val="106121088"/>
        <c:crosses val="autoZero"/>
        <c:auto val="1"/>
        <c:lblAlgn val="ctr"/>
        <c:lblOffset val="100"/>
        <c:tickLblSkip val="1"/>
        <c:tickMarkSkip val="1"/>
        <c:noMultiLvlLbl val="0"/>
      </c:catAx>
      <c:valAx>
        <c:axId val="106121088"/>
        <c:scaling>
          <c:orientation val="minMax"/>
        </c:scaling>
        <c:delete val="0"/>
        <c:axPos val="l"/>
        <c:majorGridlines>
          <c:spPr>
            <a:ln w="3175">
              <a:solidFill>
                <a:srgbClr val="000000"/>
              </a:solidFill>
              <a:prstDash val="solid"/>
            </a:ln>
          </c:spPr>
        </c:majorGridlines>
        <c:title>
          <c:tx>
            <c:rich>
              <a:bodyPr/>
              <a:lstStyle/>
              <a:p>
                <a:pPr>
                  <a:defRPr sz="150" b="1" i="0" u="none" strike="noStrike" baseline="0">
                    <a:solidFill>
                      <a:srgbClr val="000000"/>
                    </a:solidFill>
                    <a:latin typeface="Times New Roman"/>
                    <a:ea typeface="Times New Roman"/>
                    <a:cs typeface="Times New Roman"/>
                  </a:defRPr>
                </a:pPr>
                <a:r>
                  <a:rPr lang="en-US"/>
                  <a:t>Failure Rate</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Times New Roman"/>
                <a:ea typeface="Times New Roman"/>
                <a:cs typeface="Times New Roman"/>
              </a:defRPr>
            </a:pPr>
            <a:endParaRPr lang="en-US"/>
          </a:p>
        </c:txPr>
        <c:crossAx val="10611443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243" r="0.75000000000001243"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 Initial Failure Rate - Non-diesel</a:t>
            </a:r>
          </a:p>
          <a:p>
            <a:pPr>
              <a:defRPr sz="1025"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29772125019026086"/>
          <c:y val="3.2911372012002615E-2"/>
        </c:manualLayout>
      </c:layout>
      <c:overlay val="0"/>
      <c:spPr>
        <a:noFill/>
        <a:ln w="25400">
          <a:noFill/>
        </a:ln>
      </c:spPr>
    </c:title>
    <c:autoTitleDeleted val="0"/>
    <c:plotArea>
      <c:layout>
        <c:manualLayout>
          <c:layoutTarget val="inner"/>
          <c:xMode val="edge"/>
          <c:yMode val="edge"/>
          <c:x val="0.11253576908577209"/>
          <c:y val="0.21012658227848102"/>
          <c:w val="0.80626892788032956"/>
          <c:h val="0.61265822784812218"/>
        </c:manualLayout>
      </c:layout>
      <c:scatterChart>
        <c:scatterStyle val="lineMarker"/>
        <c:varyColors val="0"/>
        <c:ser>
          <c:idx val="0"/>
          <c:order val="0"/>
          <c:tx>
            <c:strRef>
              <c:f>'(2)(i) OBD'!$B$8:$D$8</c:f>
              <c:strCache>
                <c:ptCount val="1"/>
                <c:pt idx="0">
                  <c:v>LDGV</c:v>
                </c:pt>
              </c:strCache>
            </c:strRef>
          </c:tx>
          <c:xVal>
            <c:numRef>
              <c:f>'(2)(i) OBD'!$A$10:$A$25</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xVal>
          <c:yVal>
            <c:numRef>
              <c:f>'(2)(i) OBD'!$D$10:$D$25</c:f>
              <c:numCache>
                <c:formatCode>0.0%</c:formatCode>
                <c:ptCount val="16"/>
                <c:pt idx="0">
                  <c:v>0.10949892896427951</c:v>
                </c:pt>
                <c:pt idx="1">
                  <c:v>9.5178250319199423E-2</c:v>
                </c:pt>
                <c:pt idx="2">
                  <c:v>8.2625663440524508E-2</c:v>
                </c:pt>
                <c:pt idx="3">
                  <c:v>6.7682775282782215E-2</c:v>
                </c:pt>
                <c:pt idx="4">
                  <c:v>5.971399355637657E-2</c:v>
                </c:pt>
                <c:pt idx="5">
                  <c:v>5.1528834871223568E-2</c:v>
                </c:pt>
                <c:pt idx="6">
                  <c:v>4.0875215211921036E-2</c:v>
                </c:pt>
                <c:pt idx="7">
                  <c:v>3.3811479210484344E-2</c:v>
                </c:pt>
                <c:pt idx="8">
                  <c:v>2.6801679172398684E-2</c:v>
                </c:pt>
                <c:pt idx="9">
                  <c:v>2.1137762778417602E-2</c:v>
                </c:pt>
                <c:pt idx="10">
                  <c:v>1.8858244841951713E-2</c:v>
                </c:pt>
                <c:pt idx="11">
                  <c:v>1.9422279952990659E-2</c:v>
                </c:pt>
                <c:pt idx="12">
                  <c:v>1.3883398579462134E-2</c:v>
                </c:pt>
                <c:pt idx="13">
                  <c:v>1.4735690326283879E-2</c:v>
                </c:pt>
                <c:pt idx="14">
                  <c:v>2.179550991538522E-2</c:v>
                </c:pt>
                <c:pt idx="15">
                  <c:v>8.8414634146341459E-2</c:v>
                </c:pt>
              </c:numCache>
            </c:numRef>
          </c:yVal>
          <c:smooth val="0"/>
          <c:extLst>
            <c:ext xmlns:c16="http://schemas.microsoft.com/office/drawing/2014/chart" uri="{C3380CC4-5D6E-409C-BE32-E72D297353CC}">
              <c16:uniqueId val="{00000000-60F3-4D38-B4EB-703EF9FEEEAE}"/>
            </c:ext>
          </c:extLst>
        </c:ser>
        <c:ser>
          <c:idx val="1"/>
          <c:order val="1"/>
          <c:tx>
            <c:strRef>
              <c:f>'(2)(i) OBD'!$E$8:$G$8</c:f>
              <c:strCache>
                <c:ptCount val="1"/>
                <c:pt idx="0">
                  <c:v>MDGV</c:v>
                </c:pt>
              </c:strCache>
            </c:strRef>
          </c:tx>
          <c:xVal>
            <c:numRef>
              <c:f>'(2)(i) OBD'!$A$10:$A$25</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xVal>
          <c:yVal>
            <c:numRef>
              <c:f>'(2)(i) OBD'!$G$10:$G$25</c:f>
              <c:numCache>
                <c:formatCode>0.0%</c:formatCode>
                <c:ptCount val="16"/>
                <c:pt idx="1">
                  <c:v>0.15796972395369546</c:v>
                </c:pt>
                <c:pt idx="2">
                  <c:v>0.17417031129405711</c:v>
                </c:pt>
                <c:pt idx="3">
                  <c:v>0.16940451745379878</c:v>
                </c:pt>
                <c:pt idx="4">
                  <c:v>0.15939549472483605</c:v>
                </c:pt>
                <c:pt idx="5">
                  <c:v>0.12935058007734365</c:v>
                </c:pt>
                <c:pt idx="6">
                  <c:v>0.11790633608815428</c:v>
                </c:pt>
                <c:pt idx="7">
                  <c:v>0.10344420853974994</c:v>
                </c:pt>
                <c:pt idx="8">
                  <c:v>7.372193373802384E-2</c:v>
                </c:pt>
                <c:pt idx="9">
                  <c:v>4.9138905512334595E-2</c:v>
                </c:pt>
                <c:pt idx="10">
                  <c:v>3.4281234409521771E-2</c:v>
                </c:pt>
                <c:pt idx="11">
                  <c:v>2.9203241053342335E-2</c:v>
                </c:pt>
                <c:pt idx="12">
                  <c:v>2.2599560224774003E-2</c:v>
                </c:pt>
                <c:pt idx="13">
                  <c:v>2.0949547539357877E-2</c:v>
                </c:pt>
                <c:pt idx="14">
                  <c:v>0.14580645161290323</c:v>
                </c:pt>
                <c:pt idx="15">
                  <c:v>0.26923076923076922</c:v>
                </c:pt>
              </c:numCache>
            </c:numRef>
          </c:yVal>
          <c:smooth val="0"/>
          <c:extLst>
            <c:ext xmlns:c16="http://schemas.microsoft.com/office/drawing/2014/chart" uri="{C3380CC4-5D6E-409C-BE32-E72D297353CC}">
              <c16:uniqueId val="{00000001-60F3-4D38-B4EB-703EF9FEEEAE}"/>
            </c:ext>
          </c:extLst>
        </c:ser>
        <c:dLbls>
          <c:showLegendKey val="0"/>
          <c:showVal val="0"/>
          <c:showCatName val="0"/>
          <c:showSerName val="0"/>
          <c:showPercent val="0"/>
          <c:showBubbleSize val="0"/>
        </c:dLbls>
        <c:axId val="106153088"/>
        <c:axId val="106155008"/>
      </c:scatterChart>
      <c:valAx>
        <c:axId val="106153088"/>
        <c:scaling>
          <c:orientation val="minMax"/>
          <c:max val="2022"/>
          <c:min val="2007"/>
        </c:scaling>
        <c:delete val="0"/>
        <c:axPos val="b"/>
        <c:title>
          <c:tx>
            <c:rich>
              <a:bodyPr/>
              <a:lstStyle/>
              <a:p>
                <a:pPr>
                  <a:defRPr sz="1025" b="1" i="0" u="none" strike="noStrike" baseline="0">
                    <a:solidFill>
                      <a:srgbClr val="000000"/>
                    </a:solidFill>
                    <a:latin typeface="Arial"/>
                    <a:ea typeface="Arial"/>
                    <a:cs typeface="Arial"/>
                  </a:defRPr>
                </a:pPr>
                <a:r>
                  <a:rPr lang="en-US"/>
                  <a:t>Model Year</a:t>
                </a:r>
              </a:p>
            </c:rich>
          </c:tx>
          <c:layout>
            <c:manualLayout>
              <c:xMode val="edge"/>
              <c:yMode val="edge"/>
              <c:x val="0.45584113866954745"/>
              <c:y val="0.8987341160360076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106155008"/>
        <c:crosses val="autoZero"/>
        <c:crossBetween val="midCat"/>
        <c:majorUnit val="1"/>
      </c:valAx>
      <c:valAx>
        <c:axId val="106155008"/>
        <c:scaling>
          <c:orientation val="minMax"/>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Failure Rate (%)</a:t>
                </a:r>
              </a:p>
            </c:rich>
          </c:tx>
          <c:layout>
            <c:manualLayout>
              <c:xMode val="edge"/>
              <c:yMode val="edge"/>
              <c:x val="2.4216626387048138E-2"/>
              <c:y val="0.3746836632633220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25" b="1" i="0" u="none" strike="noStrike" baseline="0">
                <a:solidFill>
                  <a:srgbClr val="000000"/>
                </a:solidFill>
                <a:latin typeface="Arial"/>
                <a:ea typeface="Arial"/>
                <a:cs typeface="Arial"/>
              </a:defRPr>
            </a:pPr>
            <a:endParaRPr lang="en-US"/>
          </a:p>
        </c:txPr>
        <c:crossAx val="106153088"/>
        <c:crosses val="autoZero"/>
        <c:crossBetween val="midCat"/>
        <c:majorUnit val="5.000000000000001E-2"/>
      </c:valAx>
    </c:plotArea>
    <c:legend>
      <c:legendPos val="r"/>
      <c:layout>
        <c:manualLayout>
          <c:xMode val="edge"/>
          <c:yMode val="edge"/>
          <c:x val="0.71360144338393761"/>
          <c:y val="0.22031294681515193"/>
          <c:w val="0.10785728083861193"/>
          <c:h val="0.11811301050055267"/>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 Initial Failures - Non-diesel</a:t>
            </a:r>
          </a:p>
          <a:p>
            <a:pPr>
              <a:defRPr sz="1025"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32005709032133695"/>
          <c:y val="3.2745709935864356E-2"/>
        </c:manualLayout>
      </c:layout>
      <c:overlay val="0"/>
      <c:spPr>
        <a:noFill/>
        <a:ln w="25400">
          <a:noFill/>
        </a:ln>
      </c:spPr>
    </c:title>
    <c:autoTitleDeleted val="0"/>
    <c:plotArea>
      <c:layout>
        <c:manualLayout>
          <c:layoutTarget val="inner"/>
          <c:xMode val="edge"/>
          <c:yMode val="edge"/>
          <c:x val="0.11948799195411959"/>
          <c:y val="0.17632263500009224"/>
          <c:w val="0.77951689989116058"/>
          <c:h val="0.65995043385750796"/>
        </c:manualLayout>
      </c:layout>
      <c:lineChart>
        <c:grouping val="standard"/>
        <c:varyColors val="0"/>
        <c:ser>
          <c:idx val="0"/>
          <c:order val="0"/>
          <c:tx>
            <c:strRef>
              <c:f>'(2)(i) OBD'!$B$8:$D$8</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'(2)(i) OBD'!$A$10:$A$25</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'(2)(i) OBD'!$B$10:$B$25</c:f>
              <c:numCache>
                <c:formatCode>#,##0</c:formatCode>
                <c:ptCount val="16"/>
                <c:pt idx="0">
                  <c:v>15131</c:v>
                </c:pt>
                <c:pt idx="1">
                  <c:v>14238</c:v>
                </c:pt>
                <c:pt idx="2">
                  <c:v>10586</c:v>
                </c:pt>
                <c:pt idx="3">
                  <c:v>11710</c:v>
                </c:pt>
                <c:pt idx="4">
                  <c:v>11621</c:v>
                </c:pt>
                <c:pt idx="5">
                  <c:v>11286</c:v>
                </c:pt>
                <c:pt idx="6">
                  <c:v>10185</c:v>
                </c:pt>
                <c:pt idx="7">
                  <c:v>9115</c:v>
                </c:pt>
                <c:pt idx="8">
                  <c:v>8319</c:v>
                </c:pt>
                <c:pt idx="9">
                  <c:v>6589</c:v>
                </c:pt>
                <c:pt idx="10">
                  <c:v>6102</c:v>
                </c:pt>
                <c:pt idx="11">
                  <c:v>6280</c:v>
                </c:pt>
                <c:pt idx="12">
                  <c:v>4355</c:v>
                </c:pt>
                <c:pt idx="13">
                  <c:v>3286</c:v>
                </c:pt>
                <c:pt idx="14">
                  <c:v>832</c:v>
                </c:pt>
                <c:pt idx="15">
                  <c:v>29</c:v>
                </c:pt>
              </c:numCache>
            </c:numRef>
          </c:val>
          <c:smooth val="0"/>
          <c:extLst>
            <c:ext xmlns:c16="http://schemas.microsoft.com/office/drawing/2014/chart" uri="{C3380CC4-5D6E-409C-BE32-E72D297353CC}">
              <c16:uniqueId val="{00000000-AE44-4B4B-84C0-476F10D4C62D}"/>
            </c:ext>
          </c:extLst>
        </c:ser>
        <c:ser>
          <c:idx val="1"/>
          <c:order val="1"/>
          <c:tx>
            <c:strRef>
              <c:f>'(2)(i) OBD'!$E$8:$G$8</c:f>
              <c:strCache>
                <c:ptCount val="1"/>
                <c:pt idx="0">
                  <c:v>MDGV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'(2)(i) OBD'!$A$10:$A$25</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'(2)(i) OBD'!$E$10:$E$25</c:f>
              <c:numCache>
                <c:formatCode>#,##0</c:formatCode>
                <c:ptCount val="16"/>
                <c:pt idx="1">
                  <c:v>887</c:v>
                </c:pt>
                <c:pt idx="2">
                  <c:v>677</c:v>
                </c:pt>
                <c:pt idx="3">
                  <c:v>660</c:v>
                </c:pt>
                <c:pt idx="4">
                  <c:v>1118</c:v>
                </c:pt>
                <c:pt idx="5">
                  <c:v>970</c:v>
                </c:pt>
                <c:pt idx="6">
                  <c:v>856</c:v>
                </c:pt>
                <c:pt idx="7">
                  <c:v>877</c:v>
                </c:pt>
                <c:pt idx="8">
                  <c:v>1008</c:v>
                </c:pt>
                <c:pt idx="9">
                  <c:v>739</c:v>
                </c:pt>
                <c:pt idx="10">
                  <c:v>481</c:v>
                </c:pt>
                <c:pt idx="11">
                  <c:v>346</c:v>
                </c:pt>
                <c:pt idx="12">
                  <c:v>370</c:v>
                </c:pt>
                <c:pt idx="13">
                  <c:v>169</c:v>
                </c:pt>
                <c:pt idx="14">
                  <c:v>113</c:v>
                </c:pt>
                <c:pt idx="15">
                  <c:v>7</c:v>
                </c:pt>
              </c:numCache>
            </c:numRef>
          </c:val>
          <c:smooth val="0"/>
          <c:extLst>
            <c:ext xmlns:c16="http://schemas.microsoft.com/office/drawing/2014/chart" uri="{C3380CC4-5D6E-409C-BE32-E72D297353CC}">
              <c16:uniqueId val="{00000001-AE44-4B4B-84C0-476F10D4C62D}"/>
            </c:ext>
          </c:extLst>
        </c:ser>
        <c:dLbls>
          <c:showLegendKey val="0"/>
          <c:showVal val="0"/>
          <c:showCatName val="0"/>
          <c:showSerName val="0"/>
          <c:showPercent val="0"/>
          <c:showBubbleSize val="0"/>
        </c:dLbls>
        <c:marker val="1"/>
        <c:smooth val="0"/>
        <c:axId val="107520768"/>
        <c:axId val="107523072"/>
      </c:lineChart>
      <c:catAx>
        <c:axId val="107520768"/>
        <c:scaling>
          <c:orientation val="minMax"/>
        </c:scaling>
        <c:delete val="0"/>
        <c:axPos val="b"/>
        <c:title>
          <c:tx>
            <c:rich>
              <a:bodyPr/>
              <a:lstStyle/>
              <a:p>
                <a:pPr>
                  <a:defRPr sz="1025" b="1" i="0" u="none" strike="noStrike" baseline="0">
                    <a:solidFill>
                      <a:srgbClr val="000000"/>
                    </a:solidFill>
                    <a:latin typeface="Arial"/>
                    <a:ea typeface="Arial"/>
                    <a:cs typeface="Arial"/>
                  </a:defRPr>
                </a:pPr>
                <a:r>
                  <a:rPr lang="en-US"/>
                  <a:t>Model Year</a:t>
                </a:r>
              </a:p>
            </c:rich>
          </c:tx>
          <c:layout>
            <c:manualLayout>
              <c:xMode val="edge"/>
              <c:yMode val="edge"/>
              <c:x val="0.44950249862834946"/>
              <c:y val="0.911839957013247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107523072"/>
        <c:crosses val="autoZero"/>
        <c:auto val="1"/>
        <c:lblAlgn val="ctr"/>
        <c:lblOffset val="100"/>
        <c:tickLblSkip val="1"/>
        <c:tickMarkSkip val="1"/>
        <c:noMultiLvlLbl val="0"/>
      </c:catAx>
      <c:valAx>
        <c:axId val="107523072"/>
        <c:scaling>
          <c:orientation val="minMax"/>
          <c:max val="30000"/>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 of Failing Tests</a:t>
                </a:r>
              </a:p>
            </c:rich>
          </c:tx>
          <c:layout>
            <c:manualLayout>
              <c:xMode val="edge"/>
              <c:yMode val="edge"/>
              <c:x val="7.1124160327416704E-3"/>
              <c:y val="0.3526451319569305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107520768"/>
        <c:crosses val="autoZero"/>
        <c:crossBetween val="midCat"/>
        <c:majorUnit val="5000"/>
      </c:valAx>
      <c:spPr>
        <a:noFill/>
        <a:ln w="12700">
          <a:solidFill>
            <a:srgbClr val="808080"/>
          </a:solidFill>
          <a:prstDash val="solid"/>
        </a:ln>
      </c:spPr>
    </c:plotArea>
    <c:legend>
      <c:legendPos val="r"/>
      <c:layout>
        <c:manualLayout>
          <c:xMode val="edge"/>
          <c:yMode val="edge"/>
          <c:x val="0.75960229547578206"/>
          <c:y val="0.20403055917223042"/>
          <c:w val="0.11522057624152948"/>
          <c:h val="0.10325726570331273"/>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 Initial Failure Rate - Diesel</a:t>
            </a:r>
          </a:p>
          <a:p>
            <a:pPr>
              <a:defRPr sz="1025"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33059025411437432"/>
          <c:y val="3.2828402843506452E-2"/>
        </c:manualLayout>
      </c:layout>
      <c:overlay val="0"/>
      <c:spPr>
        <a:noFill/>
        <a:ln w="25400">
          <a:noFill/>
        </a:ln>
      </c:spPr>
    </c:title>
    <c:autoTitleDeleted val="0"/>
    <c:plotArea>
      <c:layout>
        <c:manualLayout>
          <c:layoutTarget val="inner"/>
          <c:xMode val="edge"/>
          <c:yMode val="edge"/>
          <c:x val="0.11308134109536894"/>
          <c:y val="0.20959635867697238"/>
          <c:w val="0.81344416238554862"/>
          <c:h val="0.61616313566114189"/>
        </c:manualLayout>
      </c:layout>
      <c:scatterChart>
        <c:scatterStyle val="lineMarker"/>
        <c:varyColors val="0"/>
        <c:ser>
          <c:idx val="0"/>
          <c:order val="0"/>
          <c:tx>
            <c:strRef>
              <c:f>'(2)(i) OBD'!$K$8:$M$8</c:f>
              <c:strCache>
                <c:ptCount val="1"/>
                <c:pt idx="0">
                  <c:v>MDDV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'(2)(i) OBD'!$A$10:$A$25</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xVal>
          <c:yVal>
            <c:numRef>
              <c:f>'(2)(i) OBD'!$M$10:$M$25</c:f>
              <c:numCache>
                <c:formatCode>0.0%</c:formatCode>
                <c:ptCount val="16"/>
                <c:pt idx="0">
                  <c:v>0.14754098360655737</c:v>
                </c:pt>
                <c:pt idx="1">
                  <c:v>0.16996336996336997</c:v>
                </c:pt>
                <c:pt idx="2">
                  <c:v>0.13333333333333333</c:v>
                </c:pt>
                <c:pt idx="3">
                  <c:v>0.16527196652719664</c:v>
                </c:pt>
                <c:pt idx="4">
                  <c:v>0.2595573440643863</c:v>
                </c:pt>
                <c:pt idx="5">
                  <c:v>0.23956194387405885</c:v>
                </c:pt>
                <c:pt idx="6">
                  <c:v>0.2323076923076923</c:v>
                </c:pt>
                <c:pt idx="7">
                  <c:v>0.23276501111934766</c:v>
                </c:pt>
                <c:pt idx="8">
                  <c:v>0.17543859649122806</c:v>
                </c:pt>
                <c:pt idx="9">
                  <c:v>0.15128115128115127</c:v>
                </c:pt>
                <c:pt idx="10">
                  <c:v>0.11193415637860082</c:v>
                </c:pt>
                <c:pt idx="11">
                  <c:v>9.3840429929723024E-2</c:v>
                </c:pt>
                <c:pt idx="12">
                  <c:v>7.1073413278736466E-2</c:v>
                </c:pt>
                <c:pt idx="13">
                  <c:v>5.1575931232091692E-2</c:v>
                </c:pt>
                <c:pt idx="14">
                  <c:v>0.12698412698412698</c:v>
                </c:pt>
                <c:pt idx="15">
                  <c:v>0.25</c:v>
                </c:pt>
              </c:numCache>
            </c:numRef>
          </c:yVal>
          <c:smooth val="0"/>
          <c:extLst>
            <c:ext xmlns:c16="http://schemas.microsoft.com/office/drawing/2014/chart" uri="{C3380CC4-5D6E-409C-BE32-E72D297353CC}">
              <c16:uniqueId val="{00000000-3D05-471C-8BCA-3670979E2FAB}"/>
            </c:ext>
          </c:extLst>
        </c:ser>
        <c:ser>
          <c:idx val="1"/>
          <c:order val="1"/>
          <c:tx>
            <c:strRef>
              <c:f>'(2)(i) OBD'!$H$8:$J$8</c:f>
              <c:strCache>
                <c:ptCount val="1"/>
                <c:pt idx="0">
                  <c:v>LDDV</c:v>
                </c:pt>
              </c:strCache>
            </c:strRef>
          </c:tx>
          <c:xVal>
            <c:numRef>
              <c:f>'(2)(i) OBD'!$A$10:$A$25</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xVal>
          <c:yVal>
            <c:numRef>
              <c:f>'(2)(i) OBD'!$J$10:$J$25</c:f>
              <c:numCache>
                <c:formatCode>0.0%</c:formatCode>
                <c:ptCount val="16"/>
                <c:pt idx="0">
                  <c:v>0.10294117647058823</c:v>
                </c:pt>
                <c:pt idx="1">
                  <c:v>2.564102564102564E-2</c:v>
                </c:pt>
                <c:pt idx="2">
                  <c:v>0.28440366972477066</c:v>
                </c:pt>
                <c:pt idx="3">
                  <c:v>0.23636363636363636</c:v>
                </c:pt>
                <c:pt idx="4">
                  <c:v>0.14886731391585761</c:v>
                </c:pt>
                <c:pt idx="5">
                  <c:v>0.16038751345532831</c:v>
                </c:pt>
                <c:pt idx="6">
                  <c:v>0.14121510673234811</c:v>
                </c:pt>
                <c:pt idx="7">
                  <c:v>8.6844050258684399E-2</c:v>
                </c:pt>
                <c:pt idx="8">
                  <c:v>6.86106346483705E-2</c:v>
                </c:pt>
                <c:pt idx="9">
                  <c:v>0.11473565804274466</c:v>
                </c:pt>
                <c:pt idx="10">
                  <c:v>7.7175697865353041E-2</c:v>
                </c:pt>
                <c:pt idx="11">
                  <c:v>8.6049543676662316E-2</c:v>
                </c:pt>
                <c:pt idx="12">
                  <c:v>3.8043478260869568E-2</c:v>
                </c:pt>
                <c:pt idx="13">
                  <c:v>4.9309664694280081E-2</c:v>
                </c:pt>
                <c:pt idx="14">
                  <c:v>9.3959731543624164E-2</c:v>
                </c:pt>
                <c:pt idx="15">
                  <c:v>0</c:v>
                </c:pt>
              </c:numCache>
            </c:numRef>
          </c:yVal>
          <c:smooth val="0"/>
          <c:extLst>
            <c:ext xmlns:c16="http://schemas.microsoft.com/office/drawing/2014/chart" uri="{C3380CC4-5D6E-409C-BE32-E72D297353CC}">
              <c16:uniqueId val="{00000001-3D05-471C-8BCA-3670979E2FAB}"/>
            </c:ext>
          </c:extLst>
        </c:ser>
        <c:dLbls>
          <c:showLegendKey val="0"/>
          <c:showVal val="0"/>
          <c:showCatName val="0"/>
          <c:showSerName val="0"/>
          <c:showPercent val="0"/>
          <c:showBubbleSize val="0"/>
        </c:dLbls>
        <c:axId val="109016192"/>
        <c:axId val="109018112"/>
      </c:scatterChart>
      <c:valAx>
        <c:axId val="109016192"/>
        <c:scaling>
          <c:orientation val="minMax"/>
          <c:max val="2022"/>
          <c:min val="2007"/>
        </c:scaling>
        <c:delete val="0"/>
        <c:axPos val="b"/>
        <c:title>
          <c:tx>
            <c:rich>
              <a:bodyPr/>
              <a:lstStyle/>
              <a:p>
                <a:pPr>
                  <a:defRPr sz="1000" b="1" i="0" u="none" strike="noStrike" baseline="0">
                    <a:solidFill>
                      <a:srgbClr val="000000"/>
                    </a:solidFill>
                    <a:latin typeface="Arial"/>
                    <a:ea typeface="Arial"/>
                    <a:cs typeface="Arial"/>
                  </a:defRPr>
                </a:pPr>
                <a:r>
                  <a:rPr lang="en-US"/>
                  <a:t>Model Year</a:t>
                </a:r>
              </a:p>
            </c:rich>
          </c:tx>
          <c:layout>
            <c:manualLayout>
              <c:xMode val="edge"/>
              <c:yMode val="edge"/>
              <c:x val="0.46090594867385931"/>
              <c:y val="0.901517476555839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109018112"/>
        <c:crosses val="autoZero"/>
        <c:crossBetween val="midCat"/>
        <c:majorUnit val="1"/>
      </c:valAx>
      <c:valAx>
        <c:axId val="109018112"/>
        <c:scaling>
          <c:orientation val="minMax"/>
          <c:max val="1"/>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Failure Rate (%)</a:t>
                </a:r>
              </a:p>
            </c:rich>
          </c:tx>
          <c:layout>
            <c:manualLayout>
              <c:xMode val="edge"/>
              <c:yMode val="edge"/>
              <c:x val="2.3319668263837183E-2"/>
              <c:y val="0.3863645944512714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25" b="1" i="0" u="none" strike="noStrike" baseline="0">
                <a:solidFill>
                  <a:srgbClr val="000000"/>
                </a:solidFill>
                <a:latin typeface="Arial"/>
                <a:ea typeface="Arial"/>
                <a:cs typeface="Arial"/>
              </a:defRPr>
            </a:pPr>
            <a:endParaRPr lang="en-US"/>
          </a:p>
        </c:txPr>
        <c:crossAx val="109016192"/>
        <c:crosses val="autoZero"/>
        <c:crossBetween val="midCat"/>
        <c:majorUnit val="0.1"/>
      </c:valAx>
    </c:plotArea>
    <c:legend>
      <c:legendPos val="r"/>
      <c:layout>
        <c:manualLayout>
          <c:xMode val="edge"/>
          <c:yMode val="edge"/>
          <c:x val="0.71677700074441464"/>
          <c:y val="0.24236368152190804"/>
          <c:w val="9.5070716160479934E-2"/>
          <c:h val="0.1297537967246194"/>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 Initial Failures - Diesel</a:t>
            </a:r>
          </a:p>
          <a:p>
            <a:pPr>
              <a:defRPr sz="1025"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33972622438152839"/>
          <c:y val="3.2663384095457722E-2"/>
        </c:manualLayout>
      </c:layout>
      <c:overlay val="0"/>
      <c:spPr>
        <a:noFill/>
        <a:ln w="25400">
          <a:noFill/>
        </a:ln>
      </c:spPr>
    </c:title>
    <c:autoTitleDeleted val="0"/>
    <c:plotArea>
      <c:layout>
        <c:manualLayout>
          <c:layoutTarget val="inner"/>
          <c:xMode val="edge"/>
          <c:yMode val="edge"/>
          <c:x val="8.9041155448118692E-2"/>
          <c:y val="0.17336683417085441"/>
          <c:w val="0.83245808447390002"/>
          <c:h val="0.66834170854272745"/>
        </c:manualLayout>
      </c:layout>
      <c:lineChart>
        <c:grouping val="standard"/>
        <c:varyColors val="0"/>
        <c:ser>
          <c:idx val="0"/>
          <c:order val="0"/>
          <c:tx>
            <c:strRef>
              <c:f>'(2)(i) OBD'!$K$8:$M$8</c:f>
              <c:strCache>
                <c:ptCount val="1"/>
                <c:pt idx="0">
                  <c:v>MDDV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'(2)(i) OBD'!$A$10:$A$25</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'(2)(i) OBD'!$K$10:$K$25</c:f>
              <c:numCache>
                <c:formatCode>#,##0</c:formatCode>
                <c:ptCount val="16"/>
                <c:pt idx="0">
                  <c:v>189</c:v>
                </c:pt>
                <c:pt idx="1">
                  <c:v>232</c:v>
                </c:pt>
                <c:pt idx="2">
                  <c:v>60</c:v>
                </c:pt>
                <c:pt idx="3">
                  <c:v>79</c:v>
                </c:pt>
                <c:pt idx="4">
                  <c:v>387</c:v>
                </c:pt>
                <c:pt idx="5">
                  <c:v>350</c:v>
                </c:pt>
                <c:pt idx="6">
                  <c:v>302</c:v>
                </c:pt>
                <c:pt idx="7">
                  <c:v>314</c:v>
                </c:pt>
                <c:pt idx="8">
                  <c:v>490</c:v>
                </c:pt>
                <c:pt idx="9">
                  <c:v>431</c:v>
                </c:pt>
                <c:pt idx="10">
                  <c:v>272</c:v>
                </c:pt>
                <c:pt idx="11">
                  <c:v>227</c:v>
                </c:pt>
                <c:pt idx="12">
                  <c:v>243</c:v>
                </c:pt>
                <c:pt idx="13">
                  <c:v>90</c:v>
                </c:pt>
                <c:pt idx="14">
                  <c:v>24</c:v>
                </c:pt>
                <c:pt idx="15">
                  <c:v>1</c:v>
                </c:pt>
              </c:numCache>
            </c:numRef>
          </c:val>
          <c:smooth val="0"/>
          <c:extLst>
            <c:ext xmlns:c16="http://schemas.microsoft.com/office/drawing/2014/chart" uri="{C3380CC4-5D6E-409C-BE32-E72D297353CC}">
              <c16:uniqueId val="{00000000-2C66-428F-A7CC-81AE1E8CBE25}"/>
            </c:ext>
          </c:extLst>
        </c:ser>
        <c:ser>
          <c:idx val="1"/>
          <c:order val="1"/>
          <c:tx>
            <c:strRef>
              <c:f>'(2)(i) OBD'!$H$8:$J$8</c:f>
              <c:strCache>
                <c:ptCount val="1"/>
                <c:pt idx="0">
                  <c:v>LDDV</c:v>
                </c:pt>
              </c:strCache>
            </c:strRef>
          </c:tx>
          <c:val>
            <c:numRef>
              <c:f>'(2)(i) OBD'!$H$10:$H$25</c:f>
              <c:numCache>
                <c:formatCode>#,##0</c:formatCode>
                <c:ptCount val="16"/>
                <c:pt idx="0">
                  <c:v>7</c:v>
                </c:pt>
                <c:pt idx="1">
                  <c:v>2</c:v>
                </c:pt>
                <c:pt idx="2">
                  <c:v>31</c:v>
                </c:pt>
                <c:pt idx="3">
                  <c:v>52</c:v>
                </c:pt>
                <c:pt idx="4">
                  <c:v>92</c:v>
                </c:pt>
                <c:pt idx="5">
                  <c:v>149</c:v>
                </c:pt>
                <c:pt idx="6">
                  <c:v>172</c:v>
                </c:pt>
                <c:pt idx="7">
                  <c:v>235</c:v>
                </c:pt>
                <c:pt idx="8">
                  <c:v>160</c:v>
                </c:pt>
                <c:pt idx="9">
                  <c:v>102</c:v>
                </c:pt>
                <c:pt idx="10">
                  <c:v>47</c:v>
                </c:pt>
                <c:pt idx="11">
                  <c:v>66</c:v>
                </c:pt>
                <c:pt idx="12">
                  <c:v>7</c:v>
                </c:pt>
                <c:pt idx="13">
                  <c:v>25</c:v>
                </c:pt>
                <c:pt idx="14">
                  <c:v>14</c:v>
                </c:pt>
                <c:pt idx="15">
                  <c:v>0</c:v>
                </c:pt>
              </c:numCache>
            </c:numRef>
          </c:val>
          <c:smooth val="0"/>
          <c:extLst>
            <c:ext xmlns:c16="http://schemas.microsoft.com/office/drawing/2014/chart" uri="{C3380CC4-5D6E-409C-BE32-E72D297353CC}">
              <c16:uniqueId val="{00000001-2C66-428F-A7CC-81AE1E8CBE25}"/>
            </c:ext>
          </c:extLst>
        </c:ser>
        <c:dLbls>
          <c:showLegendKey val="0"/>
          <c:showVal val="0"/>
          <c:showCatName val="0"/>
          <c:showSerName val="0"/>
          <c:showPercent val="0"/>
          <c:showBubbleSize val="0"/>
        </c:dLbls>
        <c:marker val="1"/>
        <c:smooth val="0"/>
        <c:axId val="109045248"/>
        <c:axId val="109047168"/>
      </c:lineChart>
      <c:catAx>
        <c:axId val="109045248"/>
        <c:scaling>
          <c:orientation val="minMax"/>
        </c:scaling>
        <c:delete val="0"/>
        <c:axPos val="b"/>
        <c:title>
          <c:tx>
            <c:rich>
              <a:bodyPr/>
              <a:lstStyle/>
              <a:p>
                <a:pPr>
                  <a:defRPr sz="1025" b="1" i="0" u="none" strike="noStrike" baseline="0">
                    <a:solidFill>
                      <a:srgbClr val="000000"/>
                    </a:solidFill>
                    <a:latin typeface="Arial"/>
                    <a:ea typeface="Arial"/>
                    <a:cs typeface="Arial"/>
                  </a:defRPr>
                </a:pPr>
                <a:r>
                  <a:rPr lang="en-US"/>
                  <a:t>Model Year</a:t>
                </a:r>
              </a:p>
            </c:rich>
          </c:tx>
          <c:layout>
            <c:manualLayout>
              <c:xMode val="edge"/>
              <c:yMode val="edge"/>
              <c:x val="0.43698665326409075"/>
              <c:y val="0.917085298374642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109047168"/>
        <c:crosses val="autoZero"/>
        <c:auto val="1"/>
        <c:lblAlgn val="ctr"/>
        <c:lblOffset val="100"/>
        <c:tickLblSkip val="1"/>
        <c:tickMarkSkip val="1"/>
        <c:noMultiLvlLbl val="0"/>
      </c:catAx>
      <c:valAx>
        <c:axId val="109047168"/>
        <c:scaling>
          <c:orientation val="minMax"/>
          <c:max val="600"/>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 of Failing Tests</a:t>
                </a:r>
              </a:p>
            </c:rich>
          </c:tx>
          <c:layout>
            <c:manualLayout>
              <c:xMode val="edge"/>
              <c:yMode val="edge"/>
              <c:x val="6.849276819121051E-3"/>
              <c:y val="0.3542714284724962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109045248"/>
        <c:crosses val="autoZero"/>
        <c:crossBetween val="midCat"/>
        <c:majorUnit val="100"/>
        <c:minorUnit val="20"/>
      </c:valAx>
      <c:spPr>
        <a:noFill/>
        <a:ln w="12700">
          <a:solidFill>
            <a:srgbClr val="808080"/>
          </a:solidFill>
          <a:prstDash val="solid"/>
        </a:ln>
      </c:spPr>
    </c:plotArea>
    <c:legend>
      <c:legendPos val="r"/>
      <c:layout>
        <c:manualLayout>
          <c:xMode val="edge"/>
          <c:yMode val="edge"/>
          <c:x val="0.7849986117606671"/>
          <c:y val="0.212654854972603"/>
          <c:w val="8.7792998477929984E-2"/>
          <c:h val="0.11998971925024292"/>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2.xml.rels><?xml version="1.0" encoding="UTF-8" standalone="yes"?>
<Relationships xmlns="http://schemas.openxmlformats.org/package/2006/relationships"><Relationship Id="rId8" Type="http://schemas.openxmlformats.org/officeDocument/2006/relationships/chart" Target="../charts/chart30.xml"/><Relationship Id="rId3" Type="http://schemas.openxmlformats.org/officeDocument/2006/relationships/chart" Target="../charts/chart25.xml"/><Relationship Id="rId7" Type="http://schemas.openxmlformats.org/officeDocument/2006/relationships/chart" Target="../charts/chart29.xml"/><Relationship Id="rId2" Type="http://schemas.openxmlformats.org/officeDocument/2006/relationships/chart" Target="../charts/chart24.xml"/><Relationship Id="rId1" Type="http://schemas.openxmlformats.org/officeDocument/2006/relationships/chart" Target="../charts/chart23.xml"/><Relationship Id="rId6" Type="http://schemas.openxmlformats.org/officeDocument/2006/relationships/chart" Target="../charts/chart28.xml"/><Relationship Id="rId11" Type="http://schemas.openxmlformats.org/officeDocument/2006/relationships/chart" Target="../charts/chart33.xml"/><Relationship Id="rId5" Type="http://schemas.openxmlformats.org/officeDocument/2006/relationships/chart" Target="../charts/chart27.xml"/><Relationship Id="rId10" Type="http://schemas.openxmlformats.org/officeDocument/2006/relationships/chart" Target="../charts/chart32.xml"/><Relationship Id="rId4" Type="http://schemas.openxmlformats.org/officeDocument/2006/relationships/chart" Target="../charts/chart26.xml"/><Relationship Id="rId9" Type="http://schemas.openxmlformats.org/officeDocument/2006/relationships/chart" Target="../charts/chart31.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chart" Target="../charts/chart34.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39.xml"/><Relationship Id="rId1" Type="http://schemas.openxmlformats.org/officeDocument/2006/relationships/chart" Target="../charts/chart38.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chart" Target="../charts/chart4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43.xml"/><Relationship Id="rId1" Type="http://schemas.openxmlformats.org/officeDocument/2006/relationships/chart" Target="../charts/chart42.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45.xml"/><Relationship Id="rId1" Type="http://schemas.openxmlformats.org/officeDocument/2006/relationships/chart" Target="../charts/chart44.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48.xml"/><Relationship Id="rId2" Type="http://schemas.openxmlformats.org/officeDocument/2006/relationships/chart" Target="../charts/chart47.xml"/><Relationship Id="rId1" Type="http://schemas.openxmlformats.org/officeDocument/2006/relationships/chart" Target="../charts/chart46.xml"/><Relationship Id="rId4" Type="http://schemas.openxmlformats.org/officeDocument/2006/relationships/chart" Target="../charts/chart4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0.xml"/><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1</xdr:col>
      <xdr:colOff>28575</xdr:colOff>
      <xdr:row>20</xdr:row>
      <xdr:rowOff>76200</xdr:rowOff>
    </xdr:from>
    <xdr:to>
      <xdr:col>9</xdr:col>
      <xdr:colOff>581025</xdr:colOff>
      <xdr:row>20</xdr:row>
      <xdr:rowOff>76200</xdr:rowOff>
    </xdr:to>
    <xdr:sp macro="" textlink="">
      <xdr:nvSpPr>
        <xdr:cNvPr id="1031" name="Line 1">
          <a:extLst>
            <a:ext uri="{FF2B5EF4-FFF2-40B4-BE49-F238E27FC236}">
              <a16:creationId xmlns:a16="http://schemas.microsoft.com/office/drawing/2014/main" id="{00000000-0008-0000-0000-000007040000}"/>
            </a:ext>
          </a:extLst>
        </xdr:cNvPr>
        <xdr:cNvSpPr>
          <a:spLocks noChangeShapeType="1"/>
        </xdr:cNvSpPr>
      </xdr:nvSpPr>
      <xdr:spPr bwMode="auto">
        <a:xfrm>
          <a:off x="1485900" y="4114800"/>
          <a:ext cx="5429250" cy="0"/>
        </a:xfrm>
        <a:prstGeom prst="line">
          <a:avLst/>
        </a:prstGeom>
        <a:noFill/>
        <a:ln w="9525">
          <a:solidFill>
            <a:srgbClr val="000000"/>
          </a:solidFill>
          <a:round/>
          <a:headEnd type="none" w="med" len="lg"/>
          <a:tailEnd type="none" w="med" len="lg"/>
        </a:ln>
      </xdr:spPr>
    </xdr:sp>
    <xdr:clientData/>
  </xdr:twoCellAnchor>
  <xdr:twoCellAnchor editAs="oneCell">
    <xdr:from>
      <xdr:col>0</xdr:col>
      <xdr:colOff>28575</xdr:colOff>
      <xdr:row>4</xdr:row>
      <xdr:rowOff>76200</xdr:rowOff>
    </xdr:from>
    <xdr:to>
      <xdr:col>1</xdr:col>
      <xdr:colOff>47625</xdr:colOff>
      <xdr:row>11</xdr:row>
      <xdr:rowOff>57150</xdr:rowOff>
    </xdr:to>
    <xdr:pic>
      <xdr:nvPicPr>
        <xdr:cNvPr id="1032" name="Picture 2">
          <a:extLst>
            <a:ext uri="{FF2B5EF4-FFF2-40B4-BE49-F238E27FC236}">
              <a16:creationId xmlns:a16="http://schemas.microsoft.com/office/drawing/2014/main" id="{00000000-0008-0000-0000-000008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723900"/>
          <a:ext cx="1476375" cy="11525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29</xdr:row>
      <xdr:rowOff>0</xdr:rowOff>
    </xdr:from>
    <xdr:to>
      <xdr:col>0</xdr:col>
      <xdr:colOff>0</xdr:colOff>
      <xdr:row>29</xdr:row>
      <xdr:rowOff>0</xdr:rowOff>
    </xdr:to>
    <xdr:graphicFrame macro="">
      <xdr:nvGraphicFramePr>
        <xdr:cNvPr id="30727" name="Chart 1">
          <a:extLst>
            <a:ext uri="{FF2B5EF4-FFF2-40B4-BE49-F238E27FC236}">
              <a16:creationId xmlns:a16="http://schemas.microsoft.com/office/drawing/2014/main" id="{00000000-0008-0000-0A00-0000077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29</xdr:row>
      <xdr:rowOff>0</xdr:rowOff>
    </xdr:from>
    <xdr:to>
      <xdr:col>0</xdr:col>
      <xdr:colOff>0</xdr:colOff>
      <xdr:row>29</xdr:row>
      <xdr:rowOff>0</xdr:rowOff>
    </xdr:to>
    <xdr:graphicFrame macro="">
      <xdr:nvGraphicFramePr>
        <xdr:cNvPr id="30728" name="Chart 2">
          <a:extLst>
            <a:ext uri="{FF2B5EF4-FFF2-40B4-BE49-F238E27FC236}">
              <a16:creationId xmlns:a16="http://schemas.microsoft.com/office/drawing/2014/main" id="{00000000-0008-0000-0A00-0000087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619125</xdr:colOff>
      <xdr:row>29</xdr:row>
      <xdr:rowOff>0</xdr:rowOff>
    </xdr:from>
    <xdr:to>
      <xdr:col>11</xdr:col>
      <xdr:colOff>590550</xdr:colOff>
      <xdr:row>29</xdr:row>
      <xdr:rowOff>0</xdr:rowOff>
    </xdr:to>
    <xdr:graphicFrame macro="">
      <xdr:nvGraphicFramePr>
        <xdr:cNvPr id="33799" name="Chart 1">
          <a:extLst>
            <a:ext uri="{FF2B5EF4-FFF2-40B4-BE49-F238E27FC236}">
              <a16:creationId xmlns:a16="http://schemas.microsoft.com/office/drawing/2014/main" id="{00000000-0008-0000-0B00-000007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619125</xdr:colOff>
      <xdr:row>29</xdr:row>
      <xdr:rowOff>0</xdr:rowOff>
    </xdr:from>
    <xdr:to>
      <xdr:col>12</xdr:col>
      <xdr:colOff>9525</xdr:colOff>
      <xdr:row>29</xdr:row>
      <xdr:rowOff>0</xdr:rowOff>
    </xdr:to>
    <xdr:graphicFrame macro="">
      <xdr:nvGraphicFramePr>
        <xdr:cNvPr id="33800" name="Chart 2">
          <a:extLst>
            <a:ext uri="{FF2B5EF4-FFF2-40B4-BE49-F238E27FC236}">
              <a16:creationId xmlns:a16="http://schemas.microsoft.com/office/drawing/2014/main" id="{00000000-0008-0000-0B00-000008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33</xdr:row>
      <xdr:rowOff>104775</xdr:rowOff>
    </xdr:from>
    <xdr:to>
      <xdr:col>12</xdr:col>
      <xdr:colOff>171450</xdr:colOff>
      <xdr:row>59</xdr:row>
      <xdr:rowOff>133350</xdr:rowOff>
    </xdr:to>
    <xdr:graphicFrame macro="">
      <xdr:nvGraphicFramePr>
        <xdr:cNvPr id="36871" name="Chart 1">
          <a:extLst>
            <a:ext uri="{FF2B5EF4-FFF2-40B4-BE49-F238E27FC236}">
              <a16:creationId xmlns:a16="http://schemas.microsoft.com/office/drawing/2014/main" id="{00000000-0008-0000-0C00-0000079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60</xdr:row>
      <xdr:rowOff>66675</xdr:rowOff>
    </xdr:from>
    <xdr:to>
      <xdr:col>12</xdr:col>
      <xdr:colOff>180975</xdr:colOff>
      <xdr:row>92</xdr:row>
      <xdr:rowOff>9525</xdr:rowOff>
    </xdr:to>
    <xdr:graphicFrame macro="">
      <xdr:nvGraphicFramePr>
        <xdr:cNvPr id="36872" name="Chart 2">
          <a:extLst>
            <a:ext uri="{FF2B5EF4-FFF2-40B4-BE49-F238E27FC236}">
              <a16:creationId xmlns:a16="http://schemas.microsoft.com/office/drawing/2014/main" id="{00000000-0008-0000-0C00-0000089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33</xdr:row>
      <xdr:rowOff>104775</xdr:rowOff>
    </xdr:from>
    <xdr:to>
      <xdr:col>12</xdr:col>
      <xdr:colOff>171450</xdr:colOff>
      <xdr:row>59</xdr:row>
      <xdr:rowOff>133350</xdr:rowOff>
    </xdr:to>
    <xdr:graphicFrame macro="">
      <xdr:nvGraphicFramePr>
        <xdr:cNvPr id="4" name="Chart 1">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9525</xdr:colOff>
      <xdr:row>60</xdr:row>
      <xdr:rowOff>66675</xdr:rowOff>
    </xdr:from>
    <xdr:to>
      <xdr:col>12</xdr:col>
      <xdr:colOff>180975</xdr:colOff>
      <xdr:row>92</xdr:row>
      <xdr:rowOff>9525</xdr:rowOff>
    </xdr:to>
    <xdr:graphicFrame macro="">
      <xdr:nvGraphicFramePr>
        <xdr:cNvPr id="5" name="Chart 2">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619125</xdr:colOff>
      <xdr:row>28</xdr:row>
      <xdr:rowOff>0</xdr:rowOff>
    </xdr:from>
    <xdr:to>
      <xdr:col>11</xdr:col>
      <xdr:colOff>590550</xdr:colOff>
      <xdr:row>28</xdr:row>
      <xdr:rowOff>0</xdr:rowOff>
    </xdr:to>
    <xdr:graphicFrame macro="">
      <xdr:nvGraphicFramePr>
        <xdr:cNvPr id="6" name="Chart 1">
          <a:extLst>
            <a:ext uri="{FF2B5EF4-FFF2-40B4-BE49-F238E27FC236}">
              <a16:creationId xmlns:a16="http://schemas.microsoft.com/office/drawing/2014/main" id="{D532DCAA-3101-48EE-8000-CB7E1E26C9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619125</xdr:colOff>
      <xdr:row>28</xdr:row>
      <xdr:rowOff>0</xdr:rowOff>
    </xdr:from>
    <xdr:to>
      <xdr:col>12</xdr:col>
      <xdr:colOff>9525</xdr:colOff>
      <xdr:row>28</xdr:row>
      <xdr:rowOff>0</xdr:rowOff>
    </xdr:to>
    <xdr:graphicFrame macro="">
      <xdr:nvGraphicFramePr>
        <xdr:cNvPr id="7" name="Chart 2">
          <a:extLst>
            <a:ext uri="{FF2B5EF4-FFF2-40B4-BE49-F238E27FC236}">
              <a16:creationId xmlns:a16="http://schemas.microsoft.com/office/drawing/2014/main" id="{B0C4F924-0333-42E9-B3B9-E527AD4EF9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29</xdr:col>
      <xdr:colOff>619125</xdr:colOff>
      <xdr:row>28</xdr:row>
      <xdr:rowOff>0</xdr:rowOff>
    </xdr:from>
    <xdr:to>
      <xdr:col>40</xdr:col>
      <xdr:colOff>590550</xdr:colOff>
      <xdr:row>28</xdr:row>
      <xdr:rowOff>0</xdr:rowOff>
    </xdr:to>
    <xdr:graphicFrame macro="">
      <xdr:nvGraphicFramePr>
        <xdr:cNvPr id="8" name="Chart 1">
          <a:extLst>
            <a:ext uri="{FF2B5EF4-FFF2-40B4-BE49-F238E27FC236}">
              <a16:creationId xmlns:a16="http://schemas.microsoft.com/office/drawing/2014/main" id="{8D7E4B8D-2F4C-4836-841D-1FC1142E90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29</xdr:col>
      <xdr:colOff>619125</xdr:colOff>
      <xdr:row>28</xdr:row>
      <xdr:rowOff>0</xdr:rowOff>
    </xdr:from>
    <xdr:to>
      <xdr:col>41</xdr:col>
      <xdr:colOff>9525</xdr:colOff>
      <xdr:row>28</xdr:row>
      <xdr:rowOff>0</xdr:rowOff>
    </xdr:to>
    <xdr:graphicFrame macro="">
      <xdr:nvGraphicFramePr>
        <xdr:cNvPr id="9" name="Chart 2">
          <a:extLst>
            <a:ext uri="{FF2B5EF4-FFF2-40B4-BE49-F238E27FC236}">
              <a16:creationId xmlns:a16="http://schemas.microsoft.com/office/drawing/2014/main" id="{103603A6-8A7C-4006-A701-E38CD46956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29</xdr:col>
      <xdr:colOff>619125</xdr:colOff>
      <xdr:row>118</xdr:row>
      <xdr:rowOff>0</xdr:rowOff>
    </xdr:from>
    <xdr:to>
      <xdr:col>40</xdr:col>
      <xdr:colOff>590550</xdr:colOff>
      <xdr:row>118</xdr:row>
      <xdr:rowOff>0</xdr:rowOff>
    </xdr:to>
    <xdr:graphicFrame macro="">
      <xdr:nvGraphicFramePr>
        <xdr:cNvPr id="10" name="Chart 1">
          <a:extLst>
            <a:ext uri="{FF2B5EF4-FFF2-40B4-BE49-F238E27FC236}">
              <a16:creationId xmlns:a16="http://schemas.microsoft.com/office/drawing/2014/main" id="{DC44B045-05BD-498F-979E-942A781281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29</xdr:col>
      <xdr:colOff>619125</xdr:colOff>
      <xdr:row>118</xdr:row>
      <xdr:rowOff>0</xdr:rowOff>
    </xdr:from>
    <xdr:to>
      <xdr:col>41</xdr:col>
      <xdr:colOff>9525</xdr:colOff>
      <xdr:row>118</xdr:row>
      <xdr:rowOff>0</xdr:rowOff>
    </xdr:to>
    <xdr:graphicFrame macro="">
      <xdr:nvGraphicFramePr>
        <xdr:cNvPr id="11" name="Chart 2">
          <a:extLst>
            <a:ext uri="{FF2B5EF4-FFF2-40B4-BE49-F238E27FC236}">
              <a16:creationId xmlns:a16="http://schemas.microsoft.com/office/drawing/2014/main" id="{EDEE6088-82AE-4C32-9D1C-8AEB224B8A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10</xdr:col>
      <xdr:colOff>0</xdr:colOff>
      <xdr:row>141</xdr:row>
      <xdr:rowOff>147108</xdr:rowOff>
    </xdr:from>
    <xdr:to>
      <xdr:col>16</xdr:col>
      <xdr:colOff>687916</xdr:colOff>
      <xdr:row>157</xdr:row>
      <xdr:rowOff>53975</xdr:rowOff>
    </xdr:to>
    <xdr:graphicFrame macro="">
      <xdr:nvGraphicFramePr>
        <xdr:cNvPr id="2" name="Chart 1">
          <a:extLst>
            <a:ext uri="{FF2B5EF4-FFF2-40B4-BE49-F238E27FC236}">
              <a16:creationId xmlns:a16="http://schemas.microsoft.com/office/drawing/2014/main" id="{39BF2389-F3BA-446B-BCBA-1973EE4E3F1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85725</xdr:colOff>
      <xdr:row>26</xdr:row>
      <xdr:rowOff>76200</xdr:rowOff>
    </xdr:from>
    <xdr:to>
      <xdr:col>13</xdr:col>
      <xdr:colOff>419100</xdr:colOff>
      <xdr:row>61</xdr:row>
      <xdr:rowOff>76200</xdr:rowOff>
    </xdr:to>
    <xdr:graphicFrame macro="">
      <xdr:nvGraphicFramePr>
        <xdr:cNvPr id="39943" name="Chart 1">
          <a:extLst>
            <a:ext uri="{FF2B5EF4-FFF2-40B4-BE49-F238E27FC236}">
              <a16:creationId xmlns:a16="http://schemas.microsoft.com/office/drawing/2014/main" id="{00000000-0008-0000-0D00-0000079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64</xdr:row>
      <xdr:rowOff>0</xdr:rowOff>
    </xdr:from>
    <xdr:to>
      <xdr:col>13</xdr:col>
      <xdr:colOff>466725</xdr:colOff>
      <xdr:row>100</xdr:row>
      <xdr:rowOff>38100</xdr:rowOff>
    </xdr:to>
    <xdr:graphicFrame macro="">
      <xdr:nvGraphicFramePr>
        <xdr:cNvPr id="39944" name="Chart 2">
          <a:extLst>
            <a:ext uri="{FF2B5EF4-FFF2-40B4-BE49-F238E27FC236}">
              <a16:creationId xmlns:a16="http://schemas.microsoft.com/office/drawing/2014/main" id="{00000000-0008-0000-0D00-0000089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0.01738</cdr:x>
      <cdr:y>0.2363</cdr:y>
    </cdr:from>
    <cdr:to>
      <cdr:x>0.04853</cdr:x>
      <cdr:y>0.7942</cdr:y>
    </cdr:to>
    <cdr:sp macro="" textlink="">
      <cdr:nvSpPr>
        <cdr:cNvPr id="73729" name="Text Box 1"/>
        <cdr:cNvSpPr txBox="1">
          <a:spLocks xmlns:a="http://schemas.openxmlformats.org/drawingml/2006/main" noChangeArrowheads="1"/>
        </cdr:cNvSpPr>
      </cdr:nvSpPr>
      <cdr:spPr bwMode="auto">
        <a:xfrm xmlns:a="http://schemas.openxmlformats.org/drawingml/2006/main">
          <a:off x="153327" y="1405407"/>
          <a:ext cx="269134" cy="331061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36576" tIns="27432" rIns="0" bIns="0" anchor="t" upright="1"/>
        <a:lstStyle xmlns:a="http://schemas.openxmlformats.org/drawingml/2006/main"/>
        <a:p xmlns:a="http://schemas.openxmlformats.org/drawingml/2006/main">
          <a:pPr algn="r" rtl="0">
            <a:defRPr sz="1000"/>
          </a:pPr>
          <a:r>
            <a:rPr lang="en-US" sz="1375" b="1" i="0" u="none" strike="noStrike" baseline="0">
              <a:solidFill>
                <a:srgbClr val="000000"/>
              </a:solidFill>
              <a:latin typeface="Arial"/>
              <a:cs typeface="Arial"/>
            </a:rPr>
            <a:t>Number of </a:t>
          </a:r>
          <a:r>
            <a:rPr lang="en-US" sz="1400" b="1" i="0" u="none" strike="noStrike" baseline="0">
              <a:solidFill>
                <a:srgbClr val="000000"/>
              </a:solidFill>
              <a:latin typeface="Arial"/>
              <a:cs typeface="Arial"/>
            </a:rPr>
            <a:t>Passing</a:t>
          </a:r>
          <a:r>
            <a:rPr lang="en-US" sz="1375" b="1" i="0" u="none" strike="noStrike" baseline="0">
              <a:solidFill>
                <a:srgbClr val="000000"/>
              </a:solidFill>
              <a:latin typeface="Arial"/>
              <a:cs typeface="Arial"/>
            </a:rPr>
            <a:t> OBD </a:t>
          </a:r>
          <a:r>
            <a:rPr lang="en-US" sz="1400" b="1" i="0" u="none" strike="noStrike" baseline="0">
              <a:solidFill>
                <a:srgbClr val="000000"/>
              </a:solidFill>
              <a:latin typeface="Arial"/>
              <a:cs typeface="Arial"/>
            </a:rPr>
            <a:t>Tests</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733425</xdr:colOff>
      <xdr:row>26</xdr:row>
      <xdr:rowOff>9525</xdr:rowOff>
    </xdr:from>
    <xdr:to>
      <xdr:col>15</xdr:col>
      <xdr:colOff>114300</xdr:colOff>
      <xdr:row>60</xdr:row>
      <xdr:rowOff>57150</xdr:rowOff>
    </xdr:to>
    <xdr:graphicFrame macro="">
      <xdr:nvGraphicFramePr>
        <xdr:cNvPr id="43015" name="Chart 1">
          <a:extLst>
            <a:ext uri="{FF2B5EF4-FFF2-40B4-BE49-F238E27FC236}">
              <a16:creationId xmlns:a16="http://schemas.microsoft.com/office/drawing/2014/main" id="{00000000-0008-0000-0E00-000007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733425</xdr:colOff>
      <xdr:row>60</xdr:row>
      <xdr:rowOff>85725</xdr:rowOff>
    </xdr:from>
    <xdr:to>
      <xdr:col>15</xdr:col>
      <xdr:colOff>114300</xdr:colOff>
      <xdr:row>95</xdr:row>
      <xdr:rowOff>0</xdr:rowOff>
    </xdr:to>
    <xdr:graphicFrame macro="">
      <xdr:nvGraphicFramePr>
        <xdr:cNvPr id="43016" name="Chart 2">
          <a:extLst>
            <a:ext uri="{FF2B5EF4-FFF2-40B4-BE49-F238E27FC236}">
              <a16:creationId xmlns:a16="http://schemas.microsoft.com/office/drawing/2014/main" id="{00000000-0008-0000-0E00-000008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0.0215</cdr:x>
      <cdr:y>0.28099</cdr:y>
    </cdr:from>
    <cdr:to>
      <cdr:x>0.06051</cdr:x>
      <cdr:y>0.82224</cdr:y>
    </cdr:to>
    <cdr:sp macro="" textlink="">
      <cdr:nvSpPr>
        <cdr:cNvPr id="74753" name="Text Box 1"/>
        <cdr:cNvSpPr txBox="1">
          <a:spLocks xmlns:a="http://schemas.openxmlformats.org/drawingml/2006/main" noChangeArrowheads="1"/>
        </cdr:cNvSpPr>
      </cdr:nvSpPr>
      <cdr:spPr bwMode="auto">
        <a:xfrm xmlns:a="http://schemas.openxmlformats.org/drawingml/2006/main">
          <a:off x="168467" y="1595672"/>
          <a:ext cx="299861" cy="306745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36576" tIns="27432" rIns="0" bIns="0" anchor="t" upright="1"/>
        <a:lstStyle xmlns:a="http://schemas.openxmlformats.org/drawingml/2006/main"/>
        <a:p xmlns:a="http://schemas.openxmlformats.org/drawingml/2006/main">
          <a:pPr algn="r" rtl="0">
            <a:defRPr sz="1000"/>
          </a:pPr>
          <a:r>
            <a:rPr lang="en-US" sz="1325" b="1" i="0" u="none" strike="noStrike" baseline="0">
              <a:solidFill>
                <a:srgbClr val="000000"/>
              </a:solidFill>
              <a:latin typeface="Arial"/>
              <a:cs typeface="Arial"/>
            </a:rPr>
            <a:t>Number of Failing OBD Tests</a:t>
          </a:r>
        </a:p>
      </cdr:txBody>
    </cdr:sp>
  </cdr:relSizeAnchor>
</c:userShapes>
</file>

<file path=xl/drawings/drawing17.xml><?xml version="1.0" encoding="utf-8"?>
<xdr:wsDr xmlns:xdr="http://schemas.openxmlformats.org/drawingml/2006/spreadsheetDrawing" xmlns:a="http://schemas.openxmlformats.org/drawingml/2006/main">
  <xdr:oneCellAnchor>
    <xdr:from>
      <xdr:col>10</xdr:col>
      <xdr:colOff>0</xdr:colOff>
      <xdr:row>27</xdr:row>
      <xdr:rowOff>0</xdr:rowOff>
    </xdr:from>
    <xdr:ext cx="184731" cy="264560"/>
    <xdr:sp macro="" textlink="">
      <xdr:nvSpPr>
        <xdr:cNvPr id="2" name="TextBox 1">
          <a:extLst>
            <a:ext uri="{FF2B5EF4-FFF2-40B4-BE49-F238E27FC236}">
              <a16:creationId xmlns:a16="http://schemas.microsoft.com/office/drawing/2014/main" id="{00000000-0008-0000-1000-000002000000}"/>
            </a:ext>
          </a:extLst>
        </xdr:cNvPr>
        <xdr:cNvSpPr txBox="1"/>
      </xdr:nvSpPr>
      <xdr:spPr>
        <a:xfrm>
          <a:off x="7262813" y="5036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504824</xdr:colOff>
      <xdr:row>27</xdr:row>
      <xdr:rowOff>114300</xdr:rowOff>
    </xdr:from>
    <xdr:to>
      <xdr:col>14</xdr:col>
      <xdr:colOff>361950</xdr:colOff>
      <xdr:row>55</xdr:row>
      <xdr:rowOff>152400</xdr:rowOff>
    </xdr:to>
    <xdr:graphicFrame macro="">
      <xdr:nvGraphicFramePr>
        <xdr:cNvPr id="3" name="Chart 2">
          <a:extLst>
            <a:ext uri="{FF2B5EF4-FFF2-40B4-BE49-F238E27FC236}">
              <a16:creationId xmlns:a16="http://schemas.microsoft.com/office/drawing/2014/main" id="{00000000-0008-0000-1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473074</xdr:colOff>
      <xdr:row>58</xdr:row>
      <xdr:rowOff>101600</xdr:rowOff>
    </xdr:from>
    <xdr:to>
      <xdr:col>14</xdr:col>
      <xdr:colOff>387350</xdr:colOff>
      <xdr:row>87</xdr:row>
      <xdr:rowOff>63500</xdr:rowOff>
    </xdr:to>
    <xdr:graphicFrame macro="">
      <xdr:nvGraphicFramePr>
        <xdr:cNvPr id="4" name="Chart 3">
          <a:extLst>
            <a:ext uri="{FF2B5EF4-FFF2-40B4-BE49-F238E27FC236}">
              <a16:creationId xmlns:a16="http://schemas.microsoft.com/office/drawing/2014/main" id="{00000000-0008-0000-1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222250</xdr:colOff>
      <xdr:row>84</xdr:row>
      <xdr:rowOff>111125</xdr:rowOff>
    </xdr:from>
    <xdr:to>
      <xdr:col>9</xdr:col>
      <xdr:colOff>523875</xdr:colOff>
      <xdr:row>86</xdr:row>
      <xdr:rowOff>111125</xdr:rowOff>
    </xdr:to>
    <xdr:sp macro="" textlink="">
      <xdr:nvSpPr>
        <xdr:cNvPr id="5" name="TextBox 4">
          <a:extLst>
            <a:ext uri="{FF2B5EF4-FFF2-40B4-BE49-F238E27FC236}">
              <a16:creationId xmlns:a16="http://schemas.microsoft.com/office/drawing/2014/main" id="{00000000-0008-0000-1000-000005000000}"/>
            </a:ext>
          </a:extLst>
        </xdr:cNvPr>
        <xdr:cNvSpPr txBox="1"/>
      </xdr:nvSpPr>
      <xdr:spPr>
        <a:xfrm>
          <a:off x="4579938" y="14648656"/>
          <a:ext cx="2385218"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t>Model Year</a:t>
          </a:r>
        </a:p>
      </xdr:txBody>
    </xdr:sp>
    <xdr:clientData/>
  </xdr:twoCellAnchor>
  <xdr:twoCellAnchor>
    <xdr:from>
      <xdr:col>0</xdr:col>
      <xdr:colOff>509985</xdr:colOff>
      <xdr:row>62</xdr:row>
      <xdr:rowOff>53580</xdr:rowOff>
    </xdr:from>
    <xdr:to>
      <xdr:col>1</xdr:col>
      <xdr:colOff>65485</xdr:colOff>
      <xdr:row>77</xdr:row>
      <xdr:rowOff>156767</xdr:rowOff>
    </xdr:to>
    <xdr:sp macro="" textlink="">
      <xdr:nvSpPr>
        <xdr:cNvPr id="7" name="TextBox 6">
          <a:extLst>
            <a:ext uri="{FF2B5EF4-FFF2-40B4-BE49-F238E27FC236}">
              <a16:creationId xmlns:a16="http://schemas.microsoft.com/office/drawing/2014/main" id="{00000000-0008-0000-1000-000007000000}"/>
            </a:ext>
          </a:extLst>
        </xdr:cNvPr>
        <xdr:cNvSpPr txBox="1"/>
      </xdr:nvSpPr>
      <xdr:spPr>
        <a:xfrm rot="16200000">
          <a:off x="-603249" y="12037220"/>
          <a:ext cx="2603500" cy="3770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t>MIL Off With DTCs</a:t>
          </a:r>
        </a:p>
      </xdr:txBody>
    </xdr:sp>
    <xdr:clientData/>
  </xdr:twoCellAnchor>
</xdr:wsDr>
</file>

<file path=xl/drawings/drawing18.xml><?xml version="1.0" encoding="utf-8"?>
<c:userShapes xmlns:c="http://schemas.openxmlformats.org/drawingml/2006/chart">
  <cdr:relSizeAnchor xmlns:cdr="http://schemas.openxmlformats.org/drawingml/2006/chartDrawing">
    <cdr:from>
      <cdr:x>0.26177</cdr:x>
      <cdr:y>0.01793</cdr:y>
    </cdr:from>
    <cdr:to>
      <cdr:x>0.72475</cdr:x>
      <cdr:y>0.16019</cdr:y>
    </cdr:to>
    <cdr:sp macro="" textlink="">
      <cdr:nvSpPr>
        <cdr:cNvPr id="2" name="TextBox 1"/>
        <cdr:cNvSpPr txBox="1"/>
      </cdr:nvSpPr>
      <cdr:spPr>
        <a:xfrm xmlns:a="http://schemas.openxmlformats.org/drawingml/2006/main">
          <a:off x="2657875" y="75469"/>
          <a:ext cx="4700940" cy="5989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rtl="0"/>
          <a:r>
            <a:rPr lang="en-US" sz="1600" b="1" i="0" baseline="0">
              <a:effectLst/>
              <a:latin typeface="+mn-lt"/>
              <a:ea typeface="+mn-ea"/>
              <a:cs typeface="+mn-cs"/>
            </a:rPr>
            <a:t>OBD MIL Commanded off with DTCs Present  </a:t>
          </a:r>
          <a:endParaRPr lang="en-US" sz="1600" b="1">
            <a:effectLst/>
          </a:endParaRPr>
        </a:p>
        <a:p xmlns:a="http://schemas.openxmlformats.org/drawingml/2006/main">
          <a:pPr algn="ctr" rtl="0"/>
          <a:r>
            <a:rPr lang="en-US" sz="1400" b="0" i="0" baseline="0">
              <a:effectLst/>
              <a:latin typeface="+mn-lt"/>
              <a:ea typeface="+mn-ea"/>
              <a:cs typeface="+mn-cs"/>
            </a:rPr>
            <a:t>by Model Year and Vehicle Class </a:t>
          </a:r>
          <a:endParaRPr lang="en-US" sz="1400">
            <a:effectLst/>
          </a:endParaRPr>
        </a:p>
        <a:p xmlns:a="http://schemas.openxmlformats.org/drawingml/2006/main">
          <a:endParaRPr lang="en-US" sz="1100"/>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0</xdr:colOff>
      <xdr:row>27</xdr:row>
      <xdr:rowOff>0</xdr:rowOff>
    </xdr:from>
    <xdr:to>
      <xdr:col>14</xdr:col>
      <xdr:colOff>161925</xdr:colOff>
      <xdr:row>62</xdr:row>
      <xdr:rowOff>9525</xdr:rowOff>
    </xdr:to>
    <xdr:graphicFrame macro="">
      <xdr:nvGraphicFramePr>
        <xdr:cNvPr id="51207" name="Chart 1">
          <a:extLst>
            <a:ext uri="{FF2B5EF4-FFF2-40B4-BE49-F238E27FC236}">
              <a16:creationId xmlns:a16="http://schemas.microsoft.com/office/drawing/2014/main" id="{00000000-0008-0000-1100-000007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63</xdr:row>
      <xdr:rowOff>9525</xdr:rowOff>
    </xdr:from>
    <xdr:to>
      <xdr:col>14</xdr:col>
      <xdr:colOff>180975</xdr:colOff>
      <xdr:row>98</xdr:row>
      <xdr:rowOff>0</xdr:rowOff>
    </xdr:to>
    <xdr:graphicFrame macro="">
      <xdr:nvGraphicFramePr>
        <xdr:cNvPr id="51208" name="Chart 2">
          <a:extLst>
            <a:ext uri="{FF2B5EF4-FFF2-40B4-BE49-F238E27FC236}">
              <a16:creationId xmlns:a16="http://schemas.microsoft.com/office/drawing/2014/main" id="{00000000-0008-0000-1100-000008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67235</xdr:colOff>
      <xdr:row>48</xdr:row>
      <xdr:rowOff>147999</xdr:rowOff>
    </xdr:from>
    <xdr:to>
      <xdr:col>8</xdr:col>
      <xdr:colOff>0</xdr:colOff>
      <xdr:row>70</xdr:row>
      <xdr:rowOff>138473</xdr:rowOff>
    </xdr:to>
    <xdr:graphicFrame macro="">
      <xdr:nvGraphicFramePr>
        <xdr:cNvPr id="6148" name="Chart 4">
          <a:extLst>
            <a:ext uri="{FF2B5EF4-FFF2-40B4-BE49-F238E27FC236}">
              <a16:creationId xmlns:a16="http://schemas.microsoft.com/office/drawing/2014/main" id="{00000000-0008-0000-0300-000004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60</xdr:row>
      <xdr:rowOff>9525</xdr:rowOff>
    </xdr:from>
    <xdr:to>
      <xdr:col>14</xdr:col>
      <xdr:colOff>38100</xdr:colOff>
      <xdr:row>97</xdr:row>
      <xdr:rowOff>123825</xdr:rowOff>
    </xdr:to>
    <xdr:graphicFrame macro="">
      <xdr:nvGraphicFramePr>
        <xdr:cNvPr id="54279" name="Chart 2">
          <a:extLst>
            <a:ext uri="{FF2B5EF4-FFF2-40B4-BE49-F238E27FC236}">
              <a16:creationId xmlns:a16="http://schemas.microsoft.com/office/drawing/2014/main" id="{00000000-0008-0000-1200-000007D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76200</xdr:rowOff>
    </xdr:from>
    <xdr:to>
      <xdr:col>14</xdr:col>
      <xdr:colOff>57150</xdr:colOff>
      <xdr:row>58</xdr:row>
      <xdr:rowOff>104775</xdr:rowOff>
    </xdr:to>
    <xdr:graphicFrame macro="">
      <xdr:nvGraphicFramePr>
        <xdr:cNvPr id="54280" name="Chart 3">
          <a:extLst>
            <a:ext uri="{FF2B5EF4-FFF2-40B4-BE49-F238E27FC236}">
              <a16:creationId xmlns:a16="http://schemas.microsoft.com/office/drawing/2014/main" id="{00000000-0008-0000-1200-000008D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0.0234</cdr:x>
      <cdr:y>0.0484</cdr:y>
    </cdr:from>
    <cdr:to>
      <cdr:x>0.97957</cdr:x>
      <cdr:y>0.18869</cdr:y>
    </cdr:to>
    <cdr:sp macro="" textlink="">
      <cdr:nvSpPr>
        <cdr:cNvPr id="97281" name="Text Box 1"/>
        <cdr:cNvSpPr txBox="1">
          <a:spLocks xmlns:a="http://schemas.openxmlformats.org/drawingml/2006/main" noChangeArrowheads="1"/>
        </cdr:cNvSpPr>
      </cdr:nvSpPr>
      <cdr:spPr bwMode="auto">
        <a:xfrm xmlns:a="http://schemas.openxmlformats.org/drawingml/2006/main">
          <a:off x="246615" y="271456"/>
          <a:ext cx="9945338" cy="77774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36576" bIns="0" anchor="t" upright="1"/>
        <a:lstStyle xmlns:a="http://schemas.openxmlformats.org/drawingml/2006/main"/>
        <a:p xmlns:a="http://schemas.openxmlformats.org/drawingml/2006/main">
          <a:pPr algn="ctr" rtl="0">
            <a:defRPr sz="1000"/>
          </a:pPr>
          <a:r>
            <a:rPr lang="en-US" sz="1575" b="1" i="0" u="none" strike="noStrike" baseline="0">
              <a:solidFill>
                <a:srgbClr val="000000"/>
              </a:solidFill>
              <a:latin typeface="Arial"/>
              <a:cs typeface="Arial"/>
            </a:rPr>
            <a:t>OBD MIL Commanded off and No DTCs Present</a:t>
          </a:r>
          <a:endParaRPr lang="en-US" sz="1775" b="1" i="0" u="none" strike="noStrike" baseline="0">
            <a:solidFill>
              <a:srgbClr val="000000"/>
            </a:solidFill>
            <a:latin typeface="Arial"/>
            <a:cs typeface="Arial"/>
          </a:endParaRPr>
        </a:p>
        <a:p xmlns:a="http://schemas.openxmlformats.org/drawingml/2006/main">
          <a:pPr algn="ctr" rtl="0">
            <a:defRPr sz="1000"/>
          </a:pPr>
          <a:r>
            <a:rPr lang="en-US" sz="1375" b="0" i="0" u="none" strike="noStrike" baseline="0">
              <a:solidFill>
                <a:srgbClr val="000000"/>
              </a:solidFill>
              <a:latin typeface="Arial"/>
              <a:cs typeface="Arial"/>
            </a:rPr>
            <a:t>by Model Year and Vehicle Class </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0</xdr:colOff>
      <xdr:row>29</xdr:row>
      <xdr:rowOff>0</xdr:rowOff>
    </xdr:from>
    <xdr:to>
      <xdr:col>14</xdr:col>
      <xdr:colOff>438150</xdr:colOff>
      <xdr:row>62</xdr:row>
      <xdr:rowOff>142875</xdr:rowOff>
    </xdr:to>
    <xdr:graphicFrame macro="">
      <xdr:nvGraphicFramePr>
        <xdr:cNvPr id="57352" name="Chart 5">
          <a:extLst>
            <a:ext uri="{FF2B5EF4-FFF2-40B4-BE49-F238E27FC236}">
              <a16:creationId xmlns:a16="http://schemas.microsoft.com/office/drawing/2014/main" id="{00000000-0008-0000-1300-000008E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64</xdr:row>
      <xdr:rowOff>135081</xdr:rowOff>
    </xdr:from>
    <xdr:to>
      <xdr:col>14</xdr:col>
      <xdr:colOff>432954</xdr:colOff>
      <xdr:row>101</xdr:row>
      <xdr:rowOff>69273</xdr:rowOff>
    </xdr:to>
    <xdr:graphicFrame macro="">
      <xdr:nvGraphicFramePr>
        <xdr:cNvPr id="2" name="Chart 1">
          <a:extLst>
            <a:ext uri="{FF2B5EF4-FFF2-40B4-BE49-F238E27FC236}">
              <a16:creationId xmlns:a16="http://schemas.microsoft.com/office/drawing/2014/main"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0.23946</cdr:x>
      <cdr:y>0.04134</cdr:y>
    </cdr:from>
    <cdr:to>
      <cdr:x>0.76425</cdr:x>
      <cdr:y>0.16614</cdr:y>
    </cdr:to>
    <cdr:sp macro="" textlink="">
      <cdr:nvSpPr>
        <cdr:cNvPr id="95233" name="Text Box 1"/>
        <cdr:cNvSpPr txBox="1">
          <a:spLocks xmlns:a="http://schemas.openxmlformats.org/drawingml/2006/main" noChangeArrowheads="1"/>
        </cdr:cNvSpPr>
      </cdr:nvSpPr>
      <cdr:spPr bwMode="auto">
        <a:xfrm xmlns:a="http://schemas.openxmlformats.org/drawingml/2006/main">
          <a:off x="2441413" y="230372"/>
          <a:ext cx="5343575" cy="68588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36576" bIns="0" anchor="t" upright="1"/>
        <a:lstStyle xmlns:a="http://schemas.openxmlformats.org/drawingml/2006/main"/>
        <a:p xmlns:a="http://schemas.openxmlformats.org/drawingml/2006/main">
          <a:pPr algn="ctr" rtl="0">
            <a:defRPr sz="1000"/>
          </a:pPr>
          <a:r>
            <a:rPr lang="en-US" sz="1575" b="1" i="0" u="none" strike="noStrike" baseline="0">
              <a:solidFill>
                <a:srgbClr val="000000"/>
              </a:solidFill>
              <a:latin typeface="Arial"/>
              <a:cs typeface="Arial"/>
            </a:rPr>
            <a:t>Vehicle "Not Ready" for OBD Test</a:t>
          </a:r>
          <a:endParaRPr lang="en-US" sz="1575" b="0" i="0" u="none" strike="noStrike" baseline="0">
            <a:solidFill>
              <a:srgbClr val="000000"/>
            </a:solidFill>
            <a:latin typeface="Arial"/>
            <a:cs typeface="Arial"/>
          </a:endParaRPr>
        </a:p>
        <a:p xmlns:a="http://schemas.openxmlformats.org/drawingml/2006/main">
          <a:pPr algn="ctr" rtl="0">
            <a:defRPr sz="1000"/>
          </a:pPr>
          <a:r>
            <a:rPr lang="en-US" sz="1375" b="0" i="0" u="none" strike="noStrike" baseline="0">
              <a:solidFill>
                <a:srgbClr val="000000"/>
              </a:solidFill>
              <a:latin typeface="Arial"/>
              <a:cs typeface="Arial"/>
            </a:rPr>
            <a:t>by Model Year and Vehicle Class </a:t>
          </a:r>
        </a:p>
      </cdr:txBody>
    </cdr:sp>
  </cdr:relSizeAnchor>
</c:userShapes>
</file>

<file path=xl/drawings/drawing24.xml><?xml version="1.0" encoding="utf-8"?>
<c:userShapes xmlns:c="http://schemas.openxmlformats.org/drawingml/2006/chart">
  <cdr:relSizeAnchor xmlns:cdr="http://schemas.openxmlformats.org/drawingml/2006/chartDrawing">
    <cdr:from>
      <cdr:x>0.23946</cdr:x>
      <cdr:y>0.04134</cdr:y>
    </cdr:from>
    <cdr:to>
      <cdr:x>0.76425</cdr:x>
      <cdr:y>0.16614</cdr:y>
    </cdr:to>
    <cdr:sp macro="" textlink="">
      <cdr:nvSpPr>
        <cdr:cNvPr id="95233" name="Text Box 1"/>
        <cdr:cNvSpPr txBox="1">
          <a:spLocks xmlns:a="http://schemas.openxmlformats.org/drawingml/2006/main" noChangeArrowheads="1"/>
        </cdr:cNvSpPr>
      </cdr:nvSpPr>
      <cdr:spPr bwMode="auto">
        <a:xfrm xmlns:a="http://schemas.openxmlformats.org/drawingml/2006/main">
          <a:off x="2441413" y="230372"/>
          <a:ext cx="5343575" cy="68588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36576" bIns="0" anchor="t" upright="1"/>
        <a:lstStyle xmlns:a="http://schemas.openxmlformats.org/drawingml/2006/main"/>
        <a:p xmlns:a="http://schemas.openxmlformats.org/drawingml/2006/main">
          <a:pPr algn="ctr" rtl="0">
            <a:defRPr sz="1000"/>
          </a:pPr>
          <a:r>
            <a:rPr lang="en-US" sz="1575" b="1" i="0" u="none" strike="noStrike" baseline="0">
              <a:solidFill>
                <a:srgbClr val="000000"/>
              </a:solidFill>
              <a:latin typeface="Arial"/>
              <a:cs typeface="Arial"/>
            </a:rPr>
            <a:t>Vehicle "Not Ready" for OBD Test</a:t>
          </a:r>
          <a:endParaRPr lang="en-US" sz="1575" b="0" i="0" u="none" strike="noStrike" baseline="0">
            <a:solidFill>
              <a:srgbClr val="000000"/>
            </a:solidFill>
            <a:latin typeface="Arial"/>
            <a:cs typeface="Arial"/>
          </a:endParaRPr>
        </a:p>
        <a:p xmlns:a="http://schemas.openxmlformats.org/drawingml/2006/main">
          <a:pPr algn="ctr" rtl="0">
            <a:defRPr sz="1000"/>
          </a:pPr>
          <a:r>
            <a:rPr lang="en-US" sz="1375" b="0" i="0" u="none" strike="noStrike" baseline="0">
              <a:solidFill>
                <a:srgbClr val="000000"/>
              </a:solidFill>
              <a:latin typeface="Arial"/>
              <a:cs typeface="Arial"/>
            </a:rPr>
            <a:t>by Model Year and Vehicle Class </a:t>
          </a: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9525</xdr:colOff>
      <xdr:row>63</xdr:row>
      <xdr:rowOff>161925</xdr:rowOff>
    </xdr:from>
    <xdr:to>
      <xdr:col>14</xdr:col>
      <xdr:colOff>371475</xdr:colOff>
      <xdr:row>98</xdr:row>
      <xdr:rowOff>114300</xdr:rowOff>
    </xdr:to>
    <xdr:graphicFrame macro="">
      <xdr:nvGraphicFramePr>
        <xdr:cNvPr id="60423" name="Chart 2">
          <a:extLst>
            <a:ext uri="{FF2B5EF4-FFF2-40B4-BE49-F238E27FC236}">
              <a16:creationId xmlns:a16="http://schemas.microsoft.com/office/drawing/2014/main" id="{00000000-0008-0000-1400-000007E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29</xdr:row>
      <xdr:rowOff>19050</xdr:rowOff>
    </xdr:from>
    <xdr:to>
      <xdr:col>14</xdr:col>
      <xdr:colOff>361950</xdr:colOff>
      <xdr:row>63</xdr:row>
      <xdr:rowOff>28575</xdr:rowOff>
    </xdr:to>
    <xdr:graphicFrame macro="">
      <xdr:nvGraphicFramePr>
        <xdr:cNvPr id="60424" name="Chart 3">
          <a:extLst>
            <a:ext uri="{FF2B5EF4-FFF2-40B4-BE49-F238E27FC236}">
              <a16:creationId xmlns:a16="http://schemas.microsoft.com/office/drawing/2014/main" id="{00000000-0008-0000-1400-000008E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63</xdr:row>
      <xdr:rowOff>161925</xdr:rowOff>
    </xdr:from>
    <xdr:to>
      <xdr:col>14</xdr:col>
      <xdr:colOff>371475</xdr:colOff>
      <xdr:row>98</xdr:row>
      <xdr:rowOff>114300</xdr:rowOff>
    </xdr:to>
    <xdr:graphicFrame macro="">
      <xdr:nvGraphicFramePr>
        <xdr:cNvPr id="4" name="Chart 2">
          <a:extLst>
            <a:ext uri="{FF2B5EF4-FFF2-40B4-BE49-F238E27FC236}">
              <a16:creationId xmlns:a16="http://schemas.microsoft.com/office/drawing/2014/main" id="{00000000-0008-0000-1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29</xdr:row>
      <xdr:rowOff>19050</xdr:rowOff>
    </xdr:from>
    <xdr:to>
      <xdr:col>14</xdr:col>
      <xdr:colOff>361950</xdr:colOff>
      <xdr:row>63</xdr:row>
      <xdr:rowOff>28575</xdr:rowOff>
    </xdr:to>
    <xdr:graphicFrame macro="">
      <xdr:nvGraphicFramePr>
        <xdr:cNvPr id="5" name="Chart 3">
          <a:extLst>
            <a:ext uri="{FF2B5EF4-FFF2-40B4-BE49-F238E27FC236}">
              <a16:creationId xmlns:a16="http://schemas.microsoft.com/office/drawing/2014/main" id="{00000000-0008-0000-1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0.15338</cdr:x>
      <cdr:y>0.02713</cdr:y>
    </cdr:from>
    <cdr:to>
      <cdr:x>0.91094</cdr:x>
      <cdr:y>0.15462</cdr:y>
    </cdr:to>
    <cdr:sp macro="" textlink="">
      <cdr:nvSpPr>
        <cdr:cNvPr id="96257" name="Text Box 1"/>
        <cdr:cNvSpPr txBox="1">
          <a:spLocks xmlns:a="http://schemas.openxmlformats.org/drawingml/2006/main" noChangeArrowheads="1"/>
        </cdr:cNvSpPr>
      </cdr:nvSpPr>
      <cdr:spPr bwMode="auto">
        <a:xfrm xmlns:a="http://schemas.openxmlformats.org/drawingml/2006/main">
          <a:off x="1411556" y="151527"/>
          <a:ext cx="6955983" cy="6970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36576" bIns="0" anchor="t" upright="1"/>
        <a:lstStyle xmlns:a="http://schemas.openxmlformats.org/drawingml/2006/main"/>
        <a:p xmlns:a="http://schemas.openxmlformats.org/drawingml/2006/main">
          <a:pPr algn="ctr" rtl="0">
            <a:defRPr sz="1000"/>
          </a:pPr>
          <a:r>
            <a:rPr lang="en-US" sz="1525" b="1" i="0" u="none" strike="noStrike" baseline="0">
              <a:solidFill>
                <a:srgbClr val="000000"/>
              </a:solidFill>
              <a:latin typeface="Arial"/>
              <a:cs typeface="Arial"/>
            </a:rPr>
            <a:t>Vehicle "Turnaways" for OBDII Test</a:t>
          </a:r>
          <a:endParaRPr lang="en-US" sz="1525" b="0" i="0" u="none" strike="noStrike" baseline="0">
            <a:solidFill>
              <a:srgbClr val="000000"/>
            </a:solidFill>
            <a:latin typeface="Arial"/>
            <a:cs typeface="Arial"/>
          </a:endParaRPr>
        </a:p>
        <a:p xmlns:a="http://schemas.openxmlformats.org/drawingml/2006/main">
          <a:pPr algn="ctr" rtl="0">
            <a:defRPr sz="1000"/>
          </a:pPr>
          <a:r>
            <a:rPr lang="en-US" sz="1525" b="0" i="0" u="none" strike="noStrike" baseline="0">
              <a:solidFill>
                <a:srgbClr val="000000"/>
              </a:solidFill>
              <a:latin typeface="Arial"/>
              <a:cs typeface="Arial"/>
            </a:rPr>
            <a:t>by Model Year and Vehicle Class </a:t>
          </a:r>
        </a:p>
      </cdr:txBody>
    </cdr:sp>
  </cdr:relSizeAnchor>
</c:userShapes>
</file>

<file path=xl/drawings/drawing27.xml><?xml version="1.0" encoding="utf-8"?>
<c:userShapes xmlns:c="http://schemas.openxmlformats.org/drawingml/2006/chart">
  <cdr:relSizeAnchor xmlns:cdr="http://schemas.openxmlformats.org/drawingml/2006/chartDrawing">
    <cdr:from>
      <cdr:x>0.15338</cdr:x>
      <cdr:y>0.02713</cdr:y>
    </cdr:from>
    <cdr:to>
      <cdr:x>0.91094</cdr:x>
      <cdr:y>0.15462</cdr:y>
    </cdr:to>
    <cdr:sp macro="" textlink="">
      <cdr:nvSpPr>
        <cdr:cNvPr id="96257" name="Text Box 1"/>
        <cdr:cNvSpPr txBox="1">
          <a:spLocks xmlns:a="http://schemas.openxmlformats.org/drawingml/2006/main" noChangeArrowheads="1"/>
        </cdr:cNvSpPr>
      </cdr:nvSpPr>
      <cdr:spPr bwMode="auto">
        <a:xfrm xmlns:a="http://schemas.openxmlformats.org/drawingml/2006/main">
          <a:off x="1411556" y="151527"/>
          <a:ext cx="6955983" cy="6970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36576" bIns="0" anchor="t" upright="1"/>
        <a:lstStyle xmlns:a="http://schemas.openxmlformats.org/drawingml/2006/main"/>
        <a:p xmlns:a="http://schemas.openxmlformats.org/drawingml/2006/main">
          <a:pPr algn="ctr" rtl="0">
            <a:defRPr sz="1000"/>
          </a:pPr>
          <a:r>
            <a:rPr lang="en-US" sz="1525" b="1" i="0" u="none" strike="noStrike" baseline="0">
              <a:solidFill>
                <a:srgbClr val="000000"/>
              </a:solidFill>
              <a:latin typeface="Arial"/>
              <a:cs typeface="Arial"/>
            </a:rPr>
            <a:t>Vehicle "Turnaways" for OBD Test</a:t>
          </a:r>
          <a:endParaRPr lang="en-US" sz="1525" b="0" i="0" u="none" strike="noStrike" baseline="0">
            <a:solidFill>
              <a:srgbClr val="000000"/>
            </a:solidFill>
            <a:latin typeface="Arial"/>
            <a:cs typeface="Arial"/>
          </a:endParaRPr>
        </a:p>
        <a:p xmlns:a="http://schemas.openxmlformats.org/drawingml/2006/main">
          <a:pPr algn="ctr" rtl="0">
            <a:defRPr sz="1000"/>
          </a:pPr>
          <a:r>
            <a:rPr lang="en-US" sz="1525" b="0" i="0" u="none" strike="noStrike" baseline="0">
              <a:solidFill>
                <a:srgbClr val="000000"/>
              </a:solidFill>
              <a:latin typeface="Arial"/>
              <a:cs typeface="Arial"/>
            </a:rPr>
            <a:t>by Model Year and Vehicle Class </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48</xdr:row>
      <xdr:rowOff>28573</xdr:rowOff>
    </xdr:from>
    <xdr:to>
      <xdr:col>8</xdr:col>
      <xdr:colOff>0</xdr:colOff>
      <xdr:row>73</xdr:row>
      <xdr:rowOff>8164</xdr:rowOff>
    </xdr:to>
    <xdr:graphicFrame macro="">
      <xdr:nvGraphicFramePr>
        <xdr:cNvPr id="8196" name="Chart 8">
          <a:extLst>
            <a:ext uri="{FF2B5EF4-FFF2-40B4-BE49-F238E27FC236}">
              <a16:creationId xmlns:a16="http://schemas.microsoft.com/office/drawing/2014/main" id="{00000000-0008-0000-0400-000004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27</xdr:row>
      <xdr:rowOff>114300</xdr:rowOff>
    </xdr:from>
    <xdr:to>
      <xdr:col>11</xdr:col>
      <xdr:colOff>523875</xdr:colOff>
      <xdr:row>50</xdr:row>
      <xdr:rowOff>85725</xdr:rowOff>
    </xdr:to>
    <xdr:graphicFrame macro="">
      <xdr:nvGraphicFramePr>
        <xdr:cNvPr id="10256" name="Chart 1">
          <a:extLst>
            <a:ext uri="{FF2B5EF4-FFF2-40B4-BE49-F238E27FC236}">
              <a16:creationId xmlns:a16="http://schemas.microsoft.com/office/drawing/2014/main" id="{00000000-0008-0000-0500-000010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50</xdr:row>
      <xdr:rowOff>161925</xdr:rowOff>
    </xdr:from>
    <xdr:to>
      <xdr:col>11</xdr:col>
      <xdr:colOff>523875</xdr:colOff>
      <xdr:row>73</xdr:row>
      <xdr:rowOff>66675</xdr:rowOff>
    </xdr:to>
    <xdr:graphicFrame macro="">
      <xdr:nvGraphicFramePr>
        <xdr:cNvPr id="10257" name="Chart 2">
          <a:extLst>
            <a:ext uri="{FF2B5EF4-FFF2-40B4-BE49-F238E27FC236}">
              <a16:creationId xmlns:a16="http://schemas.microsoft.com/office/drawing/2014/main" id="{00000000-0008-0000-0500-000011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142875</xdr:colOff>
      <xdr:row>44</xdr:row>
      <xdr:rowOff>0</xdr:rowOff>
    </xdr:from>
    <xdr:to>
      <xdr:col>17</xdr:col>
      <xdr:colOff>114300</xdr:colOff>
      <xdr:row>44</xdr:row>
      <xdr:rowOff>0</xdr:rowOff>
    </xdr:to>
    <xdr:graphicFrame macro="">
      <xdr:nvGraphicFramePr>
        <xdr:cNvPr id="10260" name="Chart 13">
          <a:extLst>
            <a:ext uri="{FF2B5EF4-FFF2-40B4-BE49-F238E27FC236}">
              <a16:creationId xmlns:a16="http://schemas.microsoft.com/office/drawing/2014/main" id="{00000000-0008-0000-0500-000014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27</xdr:row>
      <xdr:rowOff>114300</xdr:rowOff>
    </xdr:from>
    <xdr:to>
      <xdr:col>11</xdr:col>
      <xdr:colOff>523875</xdr:colOff>
      <xdr:row>50</xdr:row>
      <xdr:rowOff>85725</xdr:rowOff>
    </xdr:to>
    <xdr:graphicFrame macro="">
      <xdr:nvGraphicFramePr>
        <xdr:cNvPr id="7" name="Chart 1">
          <a:extLst>
            <a:ext uri="{FF2B5EF4-FFF2-40B4-BE49-F238E27FC236}">
              <a16:creationId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50</xdr:row>
      <xdr:rowOff>161925</xdr:rowOff>
    </xdr:from>
    <xdr:to>
      <xdr:col>11</xdr:col>
      <xdr:colOff>523875</xdr:colOff>
      <xdr:row>73</xdr:row>
      <xdr:rowOff>66675</xdr:rowOff>
    </xdr:to>
    <xdr:graphicFrame macro="">
      <xdr:nvGraphicFramePr>
        <xdr:cNvPr id="8" name="Chart 2">
          <a:extLst>
            <a:ext uri="{FF2B5EF4-FFF2-40B4-BE49-F238E27FC236}">
              <a16:creationId xmlns:a16="http://schemas.microsoft.com/office/drawing/2014/main"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0</xdr:colOff>
      <xdr:row>27</xdr:row>
      <xdr:rowOff>107156</xdr:rowOff>
    </xdr:from>
    <xdr:to>
      <xdr:col>24</xdr:col>
      <xdr:colOff>0</xdr:colOff>
      <xdr:row>50</xdr:row>
      <xdr:rowOff>114300</xdr:rowOff>
    </xdr:to>
    <xdr:graphicFrame macro="">
      <xdr:nvGraphicFramePr>
        <xdr:cNvPr id="9" name="Chart 9">
          <a:extLst>
            <a:ext uri="{FF2B5EF4-FFF2-40B4-BE49-F238E27FC236}">
              <a16:creationId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9525</xdr:colOff>
      <xdr:row>51</xdr:row>
      <xdr:rowOff>0</xdr:rowOff>
    </xdr:from>
    <xdr:to>
      <xdr:col>24</xdr:col>
      <xdr:colOff>11906</xdr:colOff>
      <xdr:row>73</xdr:row>
      <xdr:rowOff>47625</xdr:rowOff>
    </xdr:to>
    <xdr:graphicFrame macro="">
      <xdr:nvGraphicFramePr>
        <xdr:cNvPr id="10" name="Chart 11">
          <a:extLst>
            <a:ext uri="{FF2B5EF4-FFF2-40B4-BE49-F238E27FC236}">
              <a16:creationId xmlns:a16="http://schemas.microsoft.com/office/drawing/2014/main"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142875</xdr:colOff>
      <xdr:row>44</xdr:row>
      <xdr:rowOff>0</xdr:rowOff>
    </xdr:from>
    <xdr:to>
      <xdr:col>17</xdr:col>
      <xdr:colOff>114300</xdr:colOff>
      <xdr:row>44</xdr:row>
      <xdr:rowOff>0</xdr:rowOff>
    </xdr:to>
    <xdr:graphicFrame macro="">
      <xdr:nvGraphicFramePr>
        <xdr:cNvPr id="11" name="Chart 13">
          <a:extLst>
            <a:ext uri="{FF2B5EF4-FFF2-40B4-BE49-F238E27FC236}">
              <a16:creationId xmlns:a16="http://schemas.microsoft.com/office/drawing/2014/main" id="{00000000-0008-0000-05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100853</xdr:colOff>
      <xdr:row>51</xdr:row>
      <xdr:rowOff>56030</xdr:rowOff>
    </xdr:from>
    <xdr:to>
      <xdr:col>11</xdr:col>
      <xdr:colOff>0</xdr:colOff>
      <xdr:row>75</xdr:row>
      <xdr:rowOff>151280</xdr:rowOff>
    </xdr:to>
    <xdr:graphicFrame macro="">
      <xdr:nvGraphicFramePr>
        <xdr:cNvPr id="18439" name="Chart 2">
          <a:extLst>
            <a:ext uri="{FF2B5EF4-FFF2-40B4-BE49-F238E27FC236}">
              <a16:creationId xmlns:a16="http://schemas.microsoft.com/office/drawing/2014/main" id="{00000000-0008-0000-0600-000007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123825</xdr:colOff>
      <xdr:row>79</xdr:row>
      <xdr:rowOff>47064</xdr:rowOff>
    </xdr:from>
    <xdr:to>
      <xdr:col>11</xdr:col>
      <xdr:colOff>0</xdr:colOff>
      <xdr:row>104</xdr:row>
      <xdr:rowOff>146796</xdr:rowOff>
    </xdr:to>
    <xdr:graphicFrame macro="">
      <xdr:nvGraphicFramePr>
        <xdr:cNvPr id="18440" name="Chart 3">
          <a:extLst>
            <a:ext uri="{FF2B5EF4-FFF2-40B4-BE49-F238E27FC236}">
              <a16:creationId xmlns:a16="http://schemas.microsoft.com/office/drawing/2014/main" id="{00000000-0008-0000-0600-000008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26</xdr:row>
      <xdr:rowOff>142875</xdr:rowOff>
    </xdr:from>
    <xdr:to>
      <xdr:col>18</xdr:col>
      <xdr:colOff>0</xdr:colOff>
      <xdr:row>61</xdr:row>
      <xdr:rowOff>114300</xdr:rowOff>
    </xdr:to>
    <xdr:graphicFrame macro="">
      <xdr:nvGraphicFramePr>
        <xdr:cNvPr id="21511" name="Chart 1">
          <a:extLst>
            <a:ext uri="{FF2B5EF4-FFF2-40B4-BE49-F238E27FC236}">
              <a16:creationId xmlns:a16="http://schemas.microsoft.com/office/drawing/2014/main" id="{00000000-0008-0000-0700-0000075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62</xdr:row>
      <xdr:rowOff>123825</xdr:rowOff>
    </xdr:from>
    <xdr:to>
      <xdr:col>18</xdr:col>
      <xdr:colOff>0</xdr:colOff>
      <xdr:row>97</xdr:row>
      <xdr:rowOff>85725</xdr:rowOff>
    </xdr:to>
    <xdr:graphicFrame macro="">
      <xdr:nvGraphicFramePr>
        <xdr:cNvPr id="21512" name="Chart 2">
          <a:extLst>
            <a:ext uri="{FF2B5EF4-FFF2-40B4-BE49-F238E27FC236}">
              <a16:creationId xmlns:a16="http://schemas.microsoft.com/office/drawing/2014/main" id="{00000000-0008-0000-0700-0000085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0.01425</cdr:x>
      <cdr:y>0.28247</cdr:y>
    </cdr:from>
    <cdr:to>
      <cdr:x>0.06315</cdr:x>
      <cdr:y>0.71286</cdr:y>
    </cdr:to>
    <cdr:sp macro="" textlink="">
      <cdr:nvSpPr>
        <cdr:cNvPr id="72706" name="Text Box 2"/>
        <cdr:cNvSpPr txBox="1">
          <a:spLocks xmlns:a="http://schemas.openxmlformats.org/drawingml/2006/main" noChangeArrowheads="1"/>
        </cdr:cNvSpPr>
      </cdr:nvSpPr>
      <cdr:spPr bwMode="auto">
        <a:xfrm xmlns:a="http://schemas.openxmlformats.org/drawingml/2006/main">
          <a:off x="114372" y="1604030"/>
          <a:ext cx="381434" cy="243919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36576" tIns="27432" rIns="36576" bIns="27432" anchor="ctr" upright="1"/>
        <a:lstStyle xmlns:a="http://schemas.openxmlformats.org/drawingml/2006/main"/>
        <a:p xmlns:a="http://schemas.openxmlformats.org/drawingml/2006/main">
          <a:pPr algn="ctr" rtl="0">
            <a:defRPr sz="1000"/>
          </a:pPr>
          <a:r>
            <a:rPr lang="en-US" sz="1375" b="1" i="0" u="none" strike="noStrike" baseline="0">
              <a:solidFill>
                <a:srgbClr val="000000"/>
              </a:solidFill>
              <a:latin typeface="Arial"/>
              <a:cs typeface="Arial"/>
            </a:rPr>
            <a:t>Number of Failed Tests</a:t>
          </a:r>
        </a:p>
      </cdr:txBody>
    </cdr:sp>
  </cdr:relSizeAnchor>
  <cdr:relSizeAnchor xmlns:cdr="http://schemas.openxmlformats.org/drawingml/2006/chartDrawing">
    <cdr:from>
      <cdr:x>0.44962</cdr:x>
      <cdr:y>0.90581</cdr:y>
    </cdr:from>
    <cdr:to>
      <cdr:x>0.61458</cdr:x>
      <cdr:y>0.96333</cdr:y>
    </cdr:to>
    <cdr:sp macro="" textlink="">
      <cdr:nvSpPr>
        <cdr:cNvPr id="72707" name="Text Box 3"/>
        <cdr:cNvSpPr txBox="1">
          <a:spLocks xmlns:a="http://schemas.openxmlformats.org/drawingml/2006/main" noChangeArrowheads="1"/>
        </cdr:cNvSpPr>
      </cdr:nvSpPr>
      <cdr:spPr bwMode="auto">
        <a:xfrm xmlns:a="http://schemas.openxmlformats.org/drawingml/2006/main">
          <a:off x="3510671" y="5136757"/>
          <a:ext cx="1286856" cy="32596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US" sz="1375" b="1" i="0" u="none" strike="noStrike" baseline="0">
              <a:solidFill>
                <a:srgbClr val="000000"/>
              </a:solidFill>
              <a:latin typeface="Arial"/>
              <a:cs typeface="Arial"/>
            </a:rPr>
            <a:t>Model Year</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26</xdr:row>
      <xdr:rowOff>104775</xdr:rowOff>
    </xdr:from>
    <xdr:to>
      <xdr:col>16</xdr:col>
      <xdr:colOff>12700</xdr:colOff>
      <xdr:row>60</xdr:row>
      <xdr:rowOff>76200</xdr:rowOff>
    </xdr:to>
    <xdr:graphicFrame macro="">
      <xdr:nvGraphicFramePr>
        <xdr:cNvPr id="24583" name="Chart 1">
          <a:extLst>
            <a:ext uri="{FF2B5EF4-FFF2-40B4-BE49-F238E27FC236}">
              <a16:creationId xmlns:a16="http://schemas.microsoft.com/office/drawing/2014/main" id="{00000000-0008-0000-0800-0000076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123825</xdr:rowOff>
    </xdr:from>
    <xdr:to>
      <xdr:col>16</xdr:col>
      <xdr:colOff>12700</xdr:colOff>
      <xdr:row>96</xdr:row>
      <xdr:rowOff>85725</xdr:rowOff>
    </xdr:to>
    <xdr:graphicFrame macro="">
      <xdr:nvGraphicFramePr>
        <xdr:cNvPr id="24584" name="Chart 2">
          <a:extLst>
            <a:ext uri="{FF2B5EF4-FFF2-40B4-BE49-F238E27FC236}">
              <a16:creationId xmlns:a16="http://schemas.microsoft.com/office/drawing/2014/main" id="{00000000-0008-0000-0800-0000086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27</xdr:row>
      <xdr:rowOff>9525</xdr:rowOff>
    </xdr:from>
    <xdr:to>
      <xdr:col>15</xdr:col>
      <xdr:colOff>508000</xdr:colOff>
      <xdr:row>61</xdr:row>
      <xdr:rowOff>0</xdr:rowOff>
    </xdr:to>
    <xdr:graphicFrame macro="">
      <xdr:nvGraphicFramePr>
        <xdr:cNvPr id="27655" name="Chart 1">
          <a:extLst>
            <a:ext uri="{FF2B5EF4-FFF2-40B4-BE49-F238E27FC236}">
              <a16:creationId xmlns:a16="http://schemas.microsoft.com/office/drawing/2014/main" id="{00000000-0008-0000-0900-000007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62</xdr:row>
      <xdr:rowOff>161925</xdr:rowOff>
    </xdr:from>
    <xdr:to>
      <xdr:col>16</xdr:col>
      <xdr:colOff>12700</xdr:colOff>
      <xdr:row>97</xdr:row>
      <xdr:rowOff>152400</xdr:rowOff>
    </xdr:to>
    <xdr:graphicFrame macro="">
      <xdr:nvGraphicFramePr>
        <xdr:cNvPr id="27656" name="Chart 2">
          <a:extLst>
            <a:ext uri="{FF2B5EF4-FFF2-40B4-BE49-F238E27FC236}">
              <a16:creationId xmlns:a16="http://schemas.microsoft.com/office/drawing/2014/main" id="{00000000-0008-0000-0900-000008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7:B25"/>
  <sheetViews>
    <sheetView tabSelected="1" zoomScaleNormal="100" workbookViewId="0"/>
  </sheetViews>
  <sheetFormatPr defaultRowHeight="12.5"/>
  <cols>
    <col min="1" max="1" width="21.81640625" customWidth="1"/>
  </cols>
  <sheetData>
    <row r="7" spans="2:2" ht="13">
      <c r="B7" s="2" t="s">
        <v>0</v>
      </c>
    </row>
    <row r="8" spans="2:2" ht="13">
      <c r="B8" s="2" t="s">
        <v>1</v>
      </c>
    </row>
    <row r="9" spans="2:2">
      <c r="B9" s="3" t="s">
        <v>2</v>
      </c>
    </row>
    <row r="10" spans="2:2">
      <c r="B10" s="3"/>
    </row>
    <row r="11" spans="2:2" ht="15.5">
      <c r="B11" s="4"/>
    </row>
    <row r="12" spans="2:2" ht="15.5">
      <c r="B12" s="4"/>
    </row>
    <row r="13" spans="2:2" ht="15.5">
      <c r="B13" s="4"/>
    </row>
    <row r="14" spans="2:2" ht="15.5">
      <c r="B14" s="4"/>
    </row>
    <row r="15" spans="2:2" ht="15.5">
      <c r="B15" s="4"/>
    </row>
    <row r="16" spans="2:2" ht="15.5">
      <c r="B16" s="4"/>
    </row>
    <row r="17" spans="2:2" ht="28">
      <c r="B17" s="5"/>
    </row>
    <row r="18" spans="2:2" ht="28">
      <c r="B18" s="5"/>
    </row>
    <row r="19" spans="2:2" ht="25">
      <c r="B19" s="6" t="s">
        <v>3</v>
      </c>
    </row>
    <row r="20" spans="2:2" s="34" customFormat="1" ht="15.5">
      <c r="B20" s="21"/>
    </row>
    <row r="22" spans="2:2" ht="15.5">
      <c r="B22" s="7" t="s">
        <v>4</v>
      </c>
    </row>
    <row r="24" spans="2:2" ht="17.5">
      <c r="B24" s="8"/>
    </row>
    <row r="25" spans="2:2" ht="17.5">
      <c r="B25" s="8"/>
    </row>
  </sheetData>
  <phoneticPr fontId="0" type="noConversion"/>
  <pageMargins left="0.75" right="0.75" top="1" bottom="1" header="0.5" footer="0.5"/>
  <pageSetup scale="81" fitToHeight="2" orientation="portrait" horizontalDpi="1200" verticalDpi="12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4">
    <pageSetUpPr fitToPage="1"/>
  </sheetPr>
  <dimension ref="A1:R29"/>
  <sheetViews>
    <sheetView zoomScale="80" zoomScaleNormal="80" workbookViewId="0"/>
  </sheetViews>
  <sheetFormatPr defaultColWidth="9.1796875" defaultRowHeight="12.5"/>
  <cols>
    <col min="1" max="1" width="10.1796875" style="15" customWidth="1"/>
    <col min="2" max="2" width="10.453125" style="15" customWidth="1"/>
    <col min="3" max="3" width="9.54296875" style="15" customWidth="1"/>
    <col min="4" max="4" width="12" style="15" customWidth="1"/>
    <col min="5" max="5" width="9.26953125" style="15" customWidth="1"/>
    <col min="6" max="6" width="9" style="15" customWidth="1"/>
    <col min="7" max="10" width="9.453125" style="15" customWidth="1"/>
    <col min="11" max="11" width="9.54296875" style="15" customWidth="1"/>
    <col min="12" max="12" width="8.81640625" style="15" customWidth="1"/>
    <col min="13" max="13" width="10.453125" style="15" customWidth="1"/>
    <col min="14" max="14" width="10" style="15" customWidth="1"/>
    <col min="15" max="15" width="14.1796875" style="15" bestFit="1" customWidth="1"/>
    <col min="16" max="16" width="9.7265625" style="15" customWidth="1"/>
    <col min="17" max="17" width="10.7265625" style="15" customWidth="1"/>
    <col min="18" max="18" width="9.26953125" style="15" bestFit="1" customWidth="1"/>
    <col min="19" max="16384" width="9.1796875" style="15"/>
  </cols>
  <sheetData>
    <row r="1" spans="1:18" ht="25">
      <c r="A1" s="35" t="s">
        <v>21</v>
      </c>
      <c r="B1" s="67"/>
      <c r="C1" s="67"/>
      <c r="D1" s="67"/>
      <c r="E1" s="67"/>
      <c r="F1" s="67"/>
      <c r="G1" s="67"/>
      <c r="H1" s="67"/>
      <c r="I1" s="67"/>
      <c r="J1" s="67"/>
      <c r="K1" s="67"/>
      <c r="L1" s="67"/>
      <c r="M1" s="67"/>
      <c r="N1" s="67"/>
      <c r="O1" s="67"/>
      <c r="P1" s="67"/>
      <c r="Q1" s="67"/>
      <c r="R1" s="67"/>
    </row>
    <row r="2" spans="1:18" ht="18">
      <c r="A2" s="12" t="s">
        <v>56</v>
      </c>
      <c r="B2" s="67"/>
      <c r="C2" s="67"/>
      <c r="D2" s="67"/>
      <c r="E2" s="67"/>
      <c r="F2" s="67"/>
      <c r="G2" s="67"/>
      <c r="H2" s="67"/>
      <c r="I2" s="67"/>
      <c r="J2" s="67"/>
      <c r="K2" s="67"/>
      <c r="L2" s="67"/>
      <c r="M2" s="67"/>
      <c r="N2" s="67"/>
      <c r="O2" s="67"/>
      <c r="P2" s="67"/>
      <c r="Q2" s="1"/>
      <c r="R2" s="67"/>
    </row>
    <row r="3" spans="1:18" ht="14">
      <c r="A3" s="14"/>
      <c r="B3" s="67"/>
      <c r="C3" s="67"/>
      <c r="D3" s="67"/>
      <c r="E3" s="67"/>
      <c r="F3" s="67"/>
      <c r="G3" s="67"/>
      <c r="H3" s="67"/>
      <c r="I3" s="67"/>
      <c r="J3" s="67"/>
      <c r="K3" s="67"/>
      <c r="L3" s="67"/>
      <c r="M3" s="67"/>
      <c r="N3" s="67"/>
      <c r="O3" s="67"/>
      <c r="P3" s="67"/>
      <c r="Q3" s="1"/>
      <c r="R3" s="67"/>
    </row>
    <row r="4" spans="1:18" ht="30.75" customHeight="1">
      <c r="A4" s="296" t="s">
        <v>57</v>
      </c>
      <c r="B4" s="296"/>
      <c r="C4" s="296"/>
      <c r="D4" s="296"/>
      <c r="E4" s="296"/>
      <c r="F4" s="296"/>
      <c r="G4" s="296"/>
      <c r="H4" s="296"/>
      <c r="I4" s="296"/>
      <c r="J4" s="296"/>
      <c r="K4" s="296"/>
      <c r="L4" s="296"/>
      <c r="M4" s="296"/>
      <c r="N4" s="296"/>
      <c r="O4" s="296"/>
      <c r="P4" s="296"/>
      <c r="Q4" s="296"/>
      <c r="R4" s="296"/>
    </row>
    <row r="5" spans="1:18" ht="15" customHeight="1">
      <c r="A5" s="296"/>
      <c r="B5" s="296"/>
      <c r="C5" s="296"/>
      <c r="D5" s="296"/>
      <c r="E5" s="296"/>
      <c r="F5" s="296"/>
      <c r="G5" s="296"/>
      <c r="H5" s="296"/>
      <c r="I5" s="296"/>
      <c r="J5" s="296"/>
      <c r="K5" s="296"/>
      <c r="L5" s="296"/>
      <c r="M5" s="296"/>
      <c r="N5" s="296"/>
      <c r="O5" s="296"/>
      <c r="P5" s="296"/>
      <c r="Q5" s="296"/>
      <c r="R5" s="296"/>
    </row>
    <row r="6" spans="1:18" ht="15" customHeight="1">
      <c r="A6" s="296"/>
      <c r="B6" s="296"/>
      <c r="C6" s="296"/>
      <c r="D6" s="296"/>
      <c r="E6" s="296"/>
      <c r="F6" s="296"/>
      <c r="G6" s="296"/>
      <c r="H6" s="296"/>
      <c r="I6" s="296"/>
      <c r="J6" s="296"/>
      <c r="K6" s="296"/>
      <c r="L6" s="296"/>
      <c r="M6" s="296"/>
      <c r="N6" s="296"/>
      <c r="O6" s="296"/>
      <c r="P6" s="296"/>
      <c r="Q6" s="296"/>
      <c r="R6" s="296"/>
    </row>
    <row r="7" spans="1:18" ht="15" customHeight="1">
      <c r="A7" s="296"/>
      <c r="B7" s="296"/>
      <c r="C7" s="296"/>
      <c r="D7" s="296"/>
      <c r="E7" s="296"/>
      <c r="F7" s="296"/>
      <c r="G7" s="296"/>
      <c r="H7" s="296"/>
      <c r="I7" s="296"/>
      <c r="J7" s="296"/>
      <c r="K7" s="296"/>
      <c r="L7" s="296"/>
      <c r="M7" s="296"/>
      <c r="N7" s="296"/>
      <c r="O7" s="296"/>
      <c r="P7" s="296"/>
      <c r="Q7" s="296"/>
      <c r="R7" s="296"/>
    </row>
    <row r="8" spans="1:18" ht="18" customHeight="1">
      <c r="A8" s="9"/>
      <c r="B8" s="9"/>
      <c r="C8" s="9"/>
      <c r="D8" s="9"/>
      <c r="E8" s="9"/>
      <c r="F8" s="9"/>
      <c r="G8" s="9"/>
      <c r="H8" s="9"/>
      <c r="I8" s="9"/>
      <c r="J8" s="9"/>
      <c r="K8" s="9"/>
      <c r="L8" s="9"/>
      <c r="M8" s="9"/>
      <c r="N8" s="9"/>
      <c r="O8" s="9"/>
      <c r="P8" s="9"/>
      <c r="Q8" s="263"/>
      <c r="R8" s="67"/>
    </row>
    <row r="9" spans="1:18" ht="13" thickBot="1">
      <c r="A9" s="67"/>
      <c r="B9" s="67"/>
      <c r="C9" s="67"/>
      <c r="D9" s="67"/>
      <c r="E9" s="67"/>
      <c r="F9" s="67"/>
      <c r="G9" s="67"/>
      <c r="H9" s="67"/>
      <c r="I9" s="67"/>
      <c r="J9" s="67"/>
      <c r="K9" s="67"/>
      <c r="L9" s="67"/>
      <c r="M9" s="67"/>
      <c r="N9" s="67"/>
      <c r="O9" s="67"/>
      <c r="P9" s="67"/>
      <c r="Q9" s="67"/>
      <c r="R9" s="67"/>
    </row>
    <row r="10" spans="1:18" ht="12.75" customHeight="1" thickBot="1">
      <c r="A10" s="297" t="s">
        <v>43</v>
      </c>
      <c r="B10" s="281" t="s">
        <v>28</v>
      </c>
      <c r="C10" s="282"/>
      <c r="D10" s="283"/>
      <c r="E10" s="281" t="s">
        <v>29</v>
      </c>
      <c r="F10" s="282"/>
      <c r="G10" s="283"/>
      <c r="H10" s="281" t="s">
        <v>30</v>
      </c>
      <c r="I10" s="282"/>
      <c r="J10" s="283"/>
      <c r="K10" s="281" t="s">
        <v>31</v>
      </c>
      <c r="L10" s="282"/>
      <c r="M10" s="283"/>
      <c r="N10" s="281" t="s">
        <v>27</v>
      </c>
      <c r="O10" s="282"/>
      <c r="P10" s="283"/>
      <c r="Q10" s="67"/>
      <c r="R10" s="67"/>
    </row>
    <row r="11" spans="1:18" ht="30" customHeight="1" thickBot="1">
      <c r="A11" s="298"/>
      <c r="B11" s="51" t="s">
        <v>58</v>
      </c>
      <c r="C11" s="64" t="s">
        <v>59</v>
      </c>
      <c r="D11" s="52" t="s">
        <v>46</v>
      </c>
      <c r="E11" s="51" t="s">
        <v>58</v>
      </c>
      <c r="F11" s="64" t="s">
        <v>59</v>
      </c>
      <c r="G11" s="52" t="s">
        <v>46</v>
      </c>
      <c r="H11" s="51" t="s">
        <v>58</v>
      </c>
      <c r="I11" s="64" t="s">
        <v>59</v>
      </c>
      <c r="J11" s="52" t="s">
        <v>46</v>
      </c>
      <c r="K11" s="51" t="s">
        <v>58</v>
      </c>
      <c r="L11" s="64" t="s">
        <v>59</v>
      </c>
      <c r="M11" s="52" t="s">
        <v>46</v>
      </c>
      <c r="N11" s="51" t="s">
        <v>58</v>
      </c>
      <c r="O11" s="64" t="s">
        <v>59</v>
      </c>
      <c r="P11" s="52" t="s">
        <v>46</v>
      </c>
      <c r="Q11" s="67"/>
      <c r="R11" s="67"/>
    </row>
    <row r="12" spans="1:18">
      <c r="A12" s="73">
        <v>2007</v>
      </c>
      <c r="B12" s="75">
        <v>3</v>
      </c>
      <c r="C12" s="76">
        <v>15131</v>
      </c>
      <c r="D12" s="70">
        <f t="shared" ref="D12:D27" si="0">IF(C12=0, "NA", B12/C12)</f>
        <v>1.9826845548873175E-4</v>
      </c>
      <c r="E12" s="75"/>
      <c r="F12" s="76"/>
      <c r="G12" s="70"/>
      <c r="H12" s="75">
        <v>0</v>
      </c>
      <c r="I12" s="76">
        <v>7</v>
      </c>
      <c r="J12" s="70">
        <f t="shared" ref="J12:J27" si="1">IF(I12=0, "NA", H12/I12)</f>
        <v>0</v>
      </c>
      <c r="K12" s="75">
        <v>0</v>
      </c>
      <c r="L12" s="76">
        <v>189</v>
      </c>
      <c r="M12" s="70">
        <f t="shared" ref="M12:M27" si="2">IF(L12=0, "NA", K12/L12)</f>
        <v>0</v>
      </c>
      <c r="N12" s="75">
        <f>SUM(K12,H12,E12,B12)</f>
        <v>3</v>
      </c>
      <c r="O12" s="76">
        <f>SUM(L12,I12,F12,C12)</f>
        <v>15327</v>
      </c>
      <c r="P12" s="70">
        <f>IF(O12=0, "NA", N12/O12)</f>
        <v>1.9573302016050108E-4</v>
      </c>
      <c r="Q12" s="67"/>
      <c r="R12" s="67"/>
    </row>
    <row r="13" spans="1:18">
      <c r="A13" s="73">
        <v>2008</v>
      </c>
      <c r="B13" s="77">
        <v>0</v>
      </c>
      <c r="C13" s="74">
        <v>14238</v>
      </c>
      <c r="D13" s="69">
        <f t="shared" si="0"/>
        <v>0</v>
      </c>
      <c r="E13" s="77">
        <v>0</v>
      </c>
      <c r="F13" s="74">
        <v>887</v>
      </c>
      <c r="G13" s="69">
        <f t="shared" ref="G13:G27" si="3">IF(F13=0, "NA", E13/F13)</f>
        <v>0</v>
      </c>
      <c r="H13" s="77">
        <v>0</v>
      </c>
      <c r="I13" s="74">
        <v>2</v>
      </c>
      <c r="J13" s="69">
        <f t="shared" si="1"/>
        <v>0</v>
      </c>
      <c r="K13" s="77">
        <v>0</v>
      </c>
      <c r="L13" s="74">
        <v>232</v>
      </c>
      <c r="M13" s="69">
        <f t="shared" si="2"/>
        <v>0</v>
      </c>
      <c r="N13" s="77">
        <f t="shared" ref="N13:O27" si="4">SUM(K13,H13,E13,B13)</f>
        <v>0</v>
      </c>
      <c r="O13" s="74">
        <f t="shared" si="4"/>
        <v>15359</v>
      </c>
      <c r="P13" s="69">
        <f>IF(O13=0, "NA", N13/O13)</f>
        <v>0</v>
      </c>
      <c r="Q13" s="67"/>
      <c r="R13" s="67"/>
    </row>
    <row r="14" spans="1:18">
      <c r="A14" s="73">
        <v>2009</v>
      </c>
      <c r="B14" s="77">
        <v>0</v>
      </c>
      <c r="C14" s="74">
        <v>10586</v>
      </c>
      <c r="D14" s="69">
        <f t="shared" si="0"/>
        <v>0</v>
      </c>
      <c r="E14" s="77">
        <v>0</v>
      </c>
      <c r="F14" s="74">
        <v>677</v>
      </c>
      <c r="G14" s="69">
        <f t="shared" si="3"/>
        <v>0</v>
      </c>
      <c r="H14" s="77">
        <v>0</v>
      </c>
      <c r="I14" s="74">
        <v>31</v>
      </c>
      <c r="J14" s="69">
        <f t="shared" si="1"/>
        <v>0</v>
      </c>
      <c r="K14" s="77">
        <v>0</v>
      </c>
      <c r="L14" s="74">
        <v>60</v>
      </c>
      <c r="M14" s="69">
        <f t="shared" si="2"/>
        <v>0</v>
      </c>
      <c r="N14" s="77">
        <f t="shared" si="4"/>
        <v>0</v>
      </c>
      <c r="O14" s="74">
        <f t="shared" si="4"/>
        <v>11354</v>
      </c>
      <c r="P14" s="69">
        <f t="shared" ref="P14:P27" si="5">IF(O14=0, "NA", N14/O14)</f>
        <v>0</v>
      </c>
      <c r="Q14" s="67"/>
      <c r="R14" s="67"/>
    </row>
    <row r="15" spans="1:18">
      <c r="A15" s="73">
        <v>2010</v>
      </c>
      <c r="B15" s="77">
        <v>1</v>
      </c>
      <c r="C15" s="74">
        <v>11710</v>
      </c>
      <c r="D15" s="69">
        <f t="shared" si="0"/>
        <v>8.5397096498719045E-5</v>
      </c>
      <c r="E15" s="77">
        <v>0</v>
      </c>
      <c r="F15" s="74">
        <v>660</v>
      </c>
      <c r="G15" s="69">
        <f t="shared" si="3"/>
        <v>0</v>
      </c>
      <c r="H15" s="77">
        <v>0</v>
      </c>
      <c r="I15" s="74">
        <v>52</v>
      </c>
      <c r="J15" s="69">
        <f t="shared" si="1"/>
        <v>0</v>
      </c>
      <c r="K15" s="77">
        <v>0</v>
      </c>
      <c r="L15" s="74">
        <v>79</v>
      </c>
      <c r="M15" s="69">
        <f t="shared" si="2"/>
        <v>0</v>
      </c>
      <c r="N15" s="77">
        <f t="shared" si="4"/>
        <v>1</v>
      </c>
      <c r="O15" s="74">
        <f t="shared" si="4"/>
        <v>12501</v>
      </c>
      <c r="P15" s="69">
        <f t="shared" si="5"/>
        <v>7.9993600511959039E-5</v>
      </c>
      <c r="Q15" s="67"/>
      <c r="R15" s="67"/>
    </row>
    <row r="16" spans="1:18">
      <c r="A16" s="73">
        <v>2011</v>
      </c>
      <c r="B16" s="77">
        <v>0</v>
      </c>
      <c r="C16" s="74">
        <v>11621</v>
      </c>
      <c r="D16" s="69">
        <f t="shared" si="0"/>
        <v>0</v>
      </c>
      <c r="E16" s="77">
        <v>0</v>
      </c>
      <c r="F16" s="74">
        <v>1118</v>
      </c>
      <c r="G16" s="69">
        <f t="shared" si="3"/>
        <v>0</v>
      </c>
      <c r="H16" s="77">
        <v>0</v>
      </c>
      <c r="I16" s="74">
        <v>92</v>
      </c>
      <c r="J16" s="69">
        <f t="shared" si="1"/>
        <v>0</v>
      </c>
      <c r="K16" s="77">
        <v>0</v>
      </c>
      <c r="L16" s="74">
        <v>387</v>
      </c>
      <c r="M16" s="69">
        <f t="shared" si="2"/>
        <v>0</v>
      </c>
      <c r="N16" s="77">
        <f t="shared" si="4"/>
        <v>0</v>
      </c>
      <c r="O16" s="74">
        <f t="shared" si="4"/>
        <v>13218</v>
      </c>
      <c r="P16" s="69">
        <f t="shared" si="5"/>
        <v>0</v>
      </c>
      <c r="Q16" s="67"/>
      <c r="R16" s="67"/>
    </row>
    <row r="17" spans="1:16">
      <c r="A17" s="73">
        <v>2012</v>
      </c>
      <c r="B17" s="77">
        <v>1</v>
      </c>
      <c r="C17" s="74">
        <v>11286</v>
      </c>
      <c r="D17" s="69">
        <f t="shared" si="0"/>
        <v>8.8605351763246498E-5</v>
      </c>
      <c r="E17" s="77">
        <v>0</v>
      </c>
      <c r="F17" s="74">
        <v>970</v>
      </c>
      <c r="G17" s="69">
        <f t="shared" si="3"/>
        <v>0</v>
      </c>
      <c r="H17" s="77">
        <v>0</v>
      </c>
      <c r="I17" s="74">
        <v>149</v>
      </c>
      <c r="J17" s="69">
        <f t="shared" si="1"/>
        <v>0</v>
      </c>
      <c r="K17" s="77">
        <v>0</v>
      </c>
      <c r="L17" s="74">
        <v>350</v>
      </c>
      <c r="M17" s="69">
        <f t="shared" si="2"/>
        <v>0</v>
      </c>
      <c r="N17" s="77">
        <f t="shared" si="4"/>
        <v>1</v>
      </c>
      <c r="O17" s="74">
        <f t="shared" si="4"/>
        <v>12755</v>
      </c>
      <c r="P17" s="69">
        <f t="shared" si="5"/>
        <v>7.840062720501764E-5</v>
      </c>
    </row>
    <row r="18" spans="1:16">
      <c r="A18" s="73">
        <v>2013</v>
      </c>
      <c r="B18" s="77">
        <v>0</v>
      </c>
      <c r="C18" s="74">
        <v>10185</v>
      </c>
      <c r="D18" s="69">
        <f t="shared" si="0"/>
        <v>0</v>
      </c>
      <c r="E18" s="77">
        <v>0</v>
      </c>
      <c r="F18" s="74">
        <v>856</v>
      </c>
      <c r="G18" s="69">
        <f t="shared" si="3"/>
        <v>0</v>
      </c>
      <c r="H18" s="77">
        <v>0</v>
      </c>
      <c r="I18" s="74">
        <v>172</v>
      </c>
      <c r="J18" s="69">
        <f t="shared" si="1"/>
        <v>0</v>
      </c>
      <c r="K18" s="77">
        <v>0</v>
      </c>
      <c r="L18" s="74">
        <v>302</v>
      </c>
      <c r="M18" s="69">
        <f t="shared" si="2"/>
        <v>0</v>
      </c>
      <c r="N18" s="77">
        <f t="shared" si="4"/>
        <v>0</v>
      </c>
      <c r="O18" s="74">
        <f t="shared" si="4"/>
        <v>11515</v>
      </c>
      <c r="P18" s="69">
        <f t="shared" si="5"/>
        <v>0</v>
      </c>
    </row>
    <row r="19" spans="1:16">
      <c r="A19" s="73">
        <v>2014</v>
      </c>
      <c r="B19" s="77">
        <v>0</v>
      </c>
      <c r="C19" s="74">
        <v>9115</v>
      </c>
      <c r="D19" s="69">
        <f t="shared" si="0"/>
        <v>0</v>
      </c>
      <c r="E19" s="77">
        <v>0</v>
      </c>
      <c r="F19" s="74">
        <v>877</v>
      </c>
      <c r="G19" s="69">
        <f t="shared" si="3"/>
        <v>0</v>
      </c>
      <c r="H19" s="77">
        <v>0</v>
      </c>
      <c r="I19" s="74">
        <v>235</v>
      </c>
      <c r="J19" s="69">
        <f t="shared" si="1"/>
        <v>0</v>
      </c>
      <c r="K19" s="77">
        <v>0</v>
      </c>
      <c r="L19" s="74">
        <v>314</v>
      </c>
      <c r="M19" s="69">
        <f t="shared" si="2"/>
        <v>0</v>
      </c>
      <c r="N19" s="77">
        <f t="shared" si="4"/>
        <v>0</v>
      </c>
      <c r="O19" s="74">
        <f t="shared" si="4"/>
        <v>10541</v>
      </c>
      <c r="P19" s="69">
        <f t="shared" si="5"/>
        <v>0</v>
      </c>
    </row>
    <row r="20" spans="1:16">
      <c r="A20" s="73">
        <v>2015</v>
      </c>
      <c r="B20" s="77">
        <v>0</v>
      </c>
      <c r="C20" s="74">
        <v>8319</v>
      </c>
      <c r="D20" s="69">
        <f t="shared" si="0"/>
        <v>0</v>
      </c>
      <c r="E20" s="77">
        <v>0</v>
      </c>
      <c r="F20" s="74">
        <v>1008</v>
      </c>
      <c r="G20" s="69">
        <f t="shared" si="3"/>
        <v>0</v>
      </c>
      <c r="H20" s="77">
        <v>0</v>
      </c>
      <c r="I20" s="74">
        <v>160</v>
      </c>
      <c r="J20" s="69">
        <f t="shared" si="1"/>
        <v>0</v>
      </c>
      <c r="K20" s="77">
        <v>0</v>
      </c>
      <c r="L20" s="74">
        <v>490</v>
      </c>
      <c r="M20" s="69">
        <f t="shared" si="2"/>
        <v>0</v>
      </c>
      <c r="N20" s="77">
        <f t="shared" si="4"/>
        <v>0</v>
      </c>
      <c r="O20" s="74">
        <f t="shared" si="4"/>
        <v>9977</v>
      </c>
      <c r="P20" s="69">
        <f t="shared" si="5"/>
        <v>0</v>
      </c>
    </row>
    <row r="21" spans="1:16">
      <c r="A21" s="73">
        <v>2016</v>
      </c>
      <c r="B21" s="77">
        <v>2</v>
      </c>
      <c r="C21" s="74">
        <v>6589</v>
      </c>
      <c r="D21" s="69">
        <f t="shared" si="0"/>
        <v>3.0353619669145547E-4</v>
      </c>
      <c r="E21" s="77">
        <v>0</v>
      </c>
      <c r="F21" s="74">
        <v>739</v>
      </c>
      <c r="G21" s="69">
        <f t="shared" si="3"/>
        <v>0</v>
      </c>
      <c r="H21" s="77">
        <v>0</v>
      </c>
      <c r="I21" s="74">
        <v>102</v>
      </c>
      <c r="J21" s="69">
        <f t="shared" si="1"/>
        <v>0</v>
      </c>
      <c r="K21" s="77">
        <v>0</v>
      </c>
      <c r="L21" s="74">
        <v>431</v>
      </c>
      <c r="M21" s="69">
        <f t="shared" si="2"/>
        <v>0</v>
      </c>
      <c r="N21" s="77">
        <f t="shared" si="4"/>
        <v>2</v>
      </c>
      <c r="O21" s="74">
        <f t="shared" si="4"/>
        <v>7861</v>
      </c>
      <c r="P21" s="69">
        <f t="shared" si="5"/>
        <v>2.5442055718102023E-4</v>
      </c>
    </row>
    <row r="22" spans="1:16">
      <c r="A22" s="73">
        <v>2017</v>
      </c>
      <c r="B22" s="77">
        <v>0</v>
      </c>
      <c r="C22" s="74">
        <v>6102</v>
      </c>
      <c r="D22" s="69">
        <f t="shared" si="0"/>
        <v>0</v>
      </c>
      <c r="E22" s="77">
        <v>0</v>
      </c>
      <c r="F22" s="74">
        <v>481</v>
      </c>
      <c r="G22" s="69">
        <f t="shared" si="3"/>
        <v>0</v>
      </c>
      <c r="H22" s="77">
        <v>0</v>
      </c>
      <c r="I22" s="74">
        <v>47</v>
      </c>
      <c r="J22" s="69">
        <f t="shared" si="1"/>
        <v>0</v>
      </c>
      <c r="K22" s="77">
        <v>0</v>
      </c>
      <c r="L22" s="74">
        <v>272</v>
      </c>
      <c r="M22" s="69">
        <f t="shared" si="2"/>
        <v>0</v>
      </c>
      <c r="N22" s="77">
        <f t="shared" si="4"/>
        <v>0</v>
      </c>
      <c r="O22" s="74">
        <f t="shared" si="4"/>
        <v>6902</v>
      </c>
      <c r="P22" s="69">
        <f t="shared" si="5"/>
        <v>0</v>
      </c>
    </row>
    <row r="23" spans="1:16">
      <c r="A23" s="73">
        <v>2018</v>
      </c>
      <c r="B23" s="77">
        <v>0</v>
      </c>
      <c r="C23" s="74">
        <v>6280</v>
      </c>
      <c r="D23" s="69">
        <f t="shared" si="0"/>
        <v>0</v>
      </c>
      <c r="E23" s="77">
        <v>0</v>
      </c>
      <c r="F23" s="74">
        <v>346</v>
      </c>
      <c r="G23" s="69">
        <f t="shared" si="3"/>
        <v>0</v>
      </c>
      <c r="H23" s="77">
        <v>0</v>
      </c>
      <c r="I23" s="74">
        <v>66</v>
      </c>
      <c r="J23" s="69">
        <f t="shared" si="1"/>
        <v>0</v>
      </c>
      <c r="K23" s="77">
        <v>0</v>
      </c>
      <c r="L23" s="74">
        <v>227</v>
      </c>
      <c r="M23" s="69">
        <f t="shared" si="2"/>
        <v>0</v>
      </c>
      <c r="N23" s="77">
        <f t="shared" si="4"/>
        <v>0</v>
      </c>
      <c r="O23" s="74">
        <f t="shared" si="4"/>
        <v>6919</v>
      </c>
      <c r="P23" s="69">
        <f t="shared" si="5"/>
        <v>0</v>
      </c>
    </row>
    <row r="24" spans="1:16">
      <c r="A24" s="73">
        <v>2019</v>
      </c>
      <c r="B24" s="77">
        <v>0</v>
      </c>
      <c r="C24" s="74">
        <v>4355</v>
      </c>
      <c r="D24" s="69">
        <f t="shared" si="0"/>
        <v>0</v>
      </c>
      <c r="E24" s="77">
        <v>0</v>
      </c>
      <c r="F24" s="74">
        <v>370</v>
      </c>
      <c r="G24" s="69">
        <f t="shared" si="3"/>
        <v>0</v>
      </c>
      <c r="H24" s="77">
        <v>0</v>
      </c>
      <c r="I24" s="74">
        <v>7</v>
      </c>
      <c r="J24" s="69">
        <f t="shared" si="1"/>
        <v>0</v>
      </c>
      <c r="K24" s="77">
        <v>0</v>
      </c>
      <c r="L24" s="74">
        <v>243</v>
      </c>
      <c r="M24" s="69">
        <f t="shared" si="2"/>
        <v>0</v>
      </c>
      <c r="N24" s="77">
        <f t="shared" si="4"/>
        <v>0</v>
      </c>
      <c r="O24" s="74">
        <f t="shared" si="4"/>
        <v>4975</v>
      </c>
      <c r="P24" s="69">
        <f t="shared" si="5"/>
        <v>0</v>
      </c>
    </row>
    <row r="25" spans="1:16">
      <c r="A25" s="73">
        <v>2020</v>
      </c>
      <c r="B25" s="77">
        <v>0</v>
      </c>
      <c r="C25" s="74">
        <v>3286</v>
      </c>
      <c r="D25" s="69">
        <f t="shared" si="0"/>
        <v>0</v>
      </c>
      <c r="E25" s="77">
        <v>0</v>
      </c>
      <c r="F25" s="74">
        <v>169</v>
      </c>
      <c r="G25" s="69">
        <f t="shared" si="3"/>
        <v>0</v>
      </c>
      <c r="H25" s="77">
        <v>0</v>
      </c>
      <c r="I25" s="74">
        <v>25</v>
      </c>
      <c r="J25" s="69">
        <f t="shared" si="1"/>
        <v>0</v>
      </c>
      <c r="K25" s="77">
        <v>0</v>
      </c>
      <c r="L25" s="74">
        <v>90</v>
      </c>
      <c r="M25" s="69">
        <f t="shared" si="2"/>
        <v>0</v>
      </c>
      <c r="N25" s="77">
        <f t="shared" si="4"/>
        <v>0</v>
      </c>
      <c r="O25" s="74">
        <f t="shared" si="4"/>
        <v>3570</v>
      </c>
      <c r="P25" s="69">
        <f t="shared" si="5"/>
        <v>0</v>
      </c>
    </row>
    <row r="26" spans="1:16">
      <c r="A26" s="73">
        <v>2021</v>
      </c>
      <c r="B26" s="77">
        <v>0</v>
      </c>
      <c r="C26" s="74">
        <v>832</v>
      </c>
      <c r="D26" s="69">
        <f t="shared" si="0"/>
        <v>0</v>
      </c>
      <c r="E26" s="77">
        <v>0</v>
      </c>
      <c r="F26" s="74">
        <v>113</v>
      </c>
      <c r="G26" s="69">
        <f t="shared" si="3"/>
        <v>0</v>
      </c>
      <c r="H26" s="77">
        <v>0</v>
      </c>
      <c r="I26" s="74">
        <v>14</v>
      </c>
      <c r="J26" s="69">
        <f t="shared" si="1"/>
        <v>0</v>
      </c>
      <c r="K26" s="77">
        <v>0</v>
      </c>
      <c r="L26" s="74">
        <v>24</v>
      </c>
      <c r="M26" s="69">
        <f t="shared" si="2"/>
        <v>0</v>
      </c>
      <c r="N26" s="77">
        <f t="shared" si="4"/>
        <v>0</v>
      </c>
      <c r="O26" s="74">
        <f t="shared" si="4"/>
        <v>983</v>
      </c>
      <c r="P26" s="69">
        <f t="shared" si="5"/>
        <v>0</v>
      </c>
    </row>
    <row r="27" spans="1:16" ht="13" thickBot="1">
      <c r="A27" s="73">
        <v>2022</v>
      </c>
      <c r="B27" s="132">
        <v>0</v>
      </c>
      <c r="C27" s="133">
        <v>29</v>
      </c>
      <c r="D27" s="93">
        <f t="shared" si="0"/>
        <v>0</v>
      </c>
      <c r="E27" s="132">
        <v>0</v>
      </c>
      <c r="F27" s="133">
        <v>7</v>
      </c>
      <c r="G27" s="93">
        <f t="shared" si="3"/>
        <v>0</v>
      </c>
      <c r="H27" s="132">
        <v>0</v>
      </c>
      <c r="I27" s="133"/>
      <c r="J27" s="93" t="str">
        <f t="shared" si="1"/>
        <v>NA</v>
      </c>
      <c r="K27" s="132">
        <v>0</v>
      </c>
      <c r="L27" s="133">
        <v>1</v>
      </c>
      <c r="M27" s="93">
        <f t="shared" si="2"/>
        <v>0</v>
      </c>
      <c r="N27" s="132">
        <f t="shared" si="4"/>
        <v>0</v>
      </c>
      <c r="O27" s="133">
        <f t="shared" si="4"/>
        <v>37</v>
      </c>
      <c r="P27" s="93">
        <f t="shared" si="5"/>
        <v>0</v>
      </c>
    </row>
    <row r="28" spans="1:16" ht="13.5" thickBot="1">
      <c r="A28" s="13" t="s">
        <v>27</v>
      </c>
      <c r="B28" s="129">
        <f>SUM(B12:B27)</f>
        <v>7</v>
      </c>
      <c r="C28" s="130">
        <f>SUM(C12:C27)</f>
        <v>129664</v>
      </c>
      <c r="D28" s="131">
        <f>B28/C28</f>
        <v>5.3985686080947682E-5</v>
      </c>
      <c r="E28" s="129">
        <f>SUM(E12:E27)</f>
        <v>0</v>
      </c>
      <c r="F28" s="130">
        <f>SUM(F12:F27)</f>
        <v>9278</v>
      </c>
      <c r="G28" s="131">
        <f>E28/F28</f>
        <v>0</v>
      </c>
      <c r="H28" s="129">
        <f>SUM(H12:H27)</f>
        <v>0</v>
      </c>
      <c r="I28" s="130">
        <f>SUM(I12:I27)</f>
        <v>1161</v>
      </c>
      <c r="J28" s="131">
        <f>H28/I28</f>
        <v>0</v>
      </c>
      <c r="K28" s="129">
        <f>SUM(K12:K27)</f>
        <v>0</v>
      </c>
      <c r="L28" s="130">
        <f>SUM(L12:L27)</f>
        <v>3691</v>
      </c>
      <c r="M28" s="131">
        <f>K28/L28</f>
        <v>0</v>
      </c>
      <c r="N28" s="129">
        <f>SUM(N12:N27)</f>
        <v>7</v>
      </c>
      <c r="O28" s="130">
        <f>SUM(O12:O27)</f>
        <v>143794</v>
      </c>
      <c r="P28" s="253">
        <f>N28/O28</f>
        <v>4.8680751630805178E-5</v>
      </c>
    </row>
    <row r="29" spans="1:16" ht="13">
      <c r="A29" s="30"/>
      <c r="B29" s="82"/>
      <c r="C29" s="82"/>
      <c r="D29" s="106"/>
      <c r="E29" s="82"/>
      <c r="F29" s="82"/>
      <c r="G29" s="106"/>
      <c r="H29" s="82"/>
      <c r="I29" s="82"/>
      <c r="J29" s="106"/>
      <c r="K29" s="82"/>
      <c r="L29" s="82"/>
      <c r="M29" s="106"/>
      <c r="N29" s="82"/>
      <c r="O29" s="82"/>
      <c r="P29" s="106"/>
    </row>
  </sheetData>
  <mergeCells count="7">
    <mergeCell ref="A4:R7"/>
    <mergeCell ref="A10:A11"/>
    <mergeCell ref="B10:D10"/>
    <mergeCell ref="E10:G10"/>
    <mergeCell ref="H10:J10"/>
    <mergeCell ref="K10:M10"/>
    <mergeCell ref="N10:P10"/>
  </mergeCells>
  <phoneticPr fontId="0" type="noConversion"/>
  <pageMargins left="0.75" right="0.75" top="1" bottom="1" header="0.5" footer="0.5"/>
  <pageSetup scale="64" orientation="landscape" r:id="rId1"/>
  <headerFooter alignWithMargins="0">
    <oddFooter>&amp;C&amp;14B-&amp;P-4</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Q32"/>
  <sheetViews>
    <sheetView zoomScale="80" zoomScaleNormal="80" workbookViewId="0"/>
  </sheetViews>
  <sheetFormatPr defaultColWidth="9.1796875" defaultRowHeight="12.5"/>
  <cols>
    <col min="1" max="1" width="10.1796875" style="15" customWidth="1"/>
    <col min="2" max="2" width="10.81640625" style="15" bestFit="1" customWidth="1"/>
    <col min="3" max="3" width="8.1796875" style="15" bestFit="1" customWidth="1"/>
    <col min="4" max="5" width="10.81640625" style="15" bestFit="1" customWidth="1"/>
    <col min="6" max="6" width="8" style="15" bestFit="1" customWidth="1"/>
    <col min="7" max="8" width="10.81640625" style="15" bestFit="1" customWidth="1"/>
    <col min="9" max="9" width="8" style="15" bestFit="1" customWidth="1"/>
    <col min="10" max="11" width="10.81640625" style="15" bestFit="1" customWidth="1"/>
    <col min="12" max="12" width="8" style="15" bestFit="1" customWidth="1"/>
    <col min="13" max="14" width="10.81640625" style="15" bestFit="1" customWidth="1"/>
    <col min="15" max="15" width="8" style="15" bestFit="1" customWidth="1"/>
    <col min="16" max="17" width="10.81640625" style="15" bestFit="1" customWidth="1"/>
    <col min="18" max="18" width="10.453125" style="15" customWidth="1"/>
    <col min="19" max="16384" width="9.1796875" style="15"/>
  </cols>
  <sheetData>
    <row r="1" spans="1:17" ht="25">
      <c r="A1" s="35" t="s">
        <v>21</v>
      </c>
      <c r="B1" s="67"/>
      <c r="C1" s="67"/>
      <c r="D1" s="67"/>
      <c r="E1" s="67"/>
      <c r="F1" s="67"/>
      <c r="G1" s="67"/>
      <c r="H1" s="67"/>
      <c r="I1" s="67"/>
      <c r="J1" s="67"/>
      <c r="K1" s="67"/>
      <c r="L1" s="67"/>
      <c r="M1" s="67"/>
      <c r="N1" s="67"/>
      <c r="O1" s="67"/>
      <c r="P1" s="67"/>
      <c r="Q1" s="67"/>
    </row>
    <row r="2" spans="1:17" ht="18">
      <c r="A2" s="12" t="s">
        <v>60</v>
      </c>
      <c r="B2" s="67"/>
      <c r="C2" s="67"/>
      <c r="D2" s="67"/>
      <c r="E2" s="67"/>
      <c r="F2" s="67"/>
      <c r="G2" s="67"/>
      <c r="H2" s="67"/>
      <c r="I2" s="67"/>
      <c r="J2" s="67"/>
      <c r="K2" s="67"/>
      <c r="L2" s="67"/>
      <c r="M2" s="67"/>
      <c r="N2" s="67"/>
      <c r="O2" s="67"/>
      <c r="P2" s="67"/>
      <c r="Q2" s="1"/>
    </row>
    <row r="3" spans="1:17" ht="14">
      <c r="A3" s="14"/>
      <c r="B3" s="67"/>
      <c r="C3" s="67"/>
      <c r="D3" s="67"/>
      <c r="E3" s="67"/>
      <c r="F3" s="67"/>
      <c r="G3" s="67"/>
      <c r="H3" s="67"/>
      <c r="I3" s="67"/>
      <c r="J3" s="67"/>
      <c r="K3" s="67"/>
      <c r="L3" s="67"/>
      <c r="M3" s="67"/>
      <c r="N3" s="67"/>
      <c r="O3" s="67"/>
      <c r="P3" s="67"/>
      <c r="Q3" s="1"/>
    </row>
    <row r="4" spans="1:17" ht="12.75" customHeight="1">
      <c r="A4" s="296" t="s">
        <v>61</v>
      </c>
      <c r="B4" s="296"/>
      <c r="C4" s="296"/>
      <c r="D4" s="296"/>
      <c r="E4" s="296"/>
      <c r="F4" s="296"/>
      <c r="G4" s="296"/>
      <c r="H4" s="296"/>
      <c r="I4" s="296"/>
      <c r="J4" s="296"/>
      <c r="K4" s="296"/>
      <c r="L4" s="296"/>
      <c r="M4" s="296"/>
      <c r="N4" s="296"/>
      <c r="O4" s="296"/>
      <c r="P4" s="296"/>
      <c r="Q4" s="9"/>
    </row>
    <row r="5" spans="1:17" ht="12.75" customHeight="1">
      <c r="A5" s="296"/>
      <c r="B5" s="296"/>
      <c r="C5" s="296"/>
      <c r="D5" s="296"/>
      <c r="E5" s="296"/>
      <c r="F5" s="296"/>
      <c r="G5" s="296"/>
      <c r="H5" s="296"/>
      <c r="I5" s="296"/>
      <c r="J5" s="296"/>
      <c r="K5" s="296"/>
      <c r="L5" s="296"/>
      <c r="M5" s="296"/>
      <c r="N5" s="296"/>
      <c r="O5" s="296"/>
      <c r="P5" s="296"/>
      <c r="Q5" s="9"/>
    </row>
    <row r="6" spans="1:17" ht="12.75" customHeight="1">
      <c r="A6" s="296"/>
      <c r="B6" s="296"/>
      <c r="C6" s="296"/>
      <c r="D6" s="296"/>
      <c r="E6" s="296"/>
      <c r="F6" s="296"/>
      <c r="G6" s="296"/>
      <c r="H6" s="296"/>
      <c r="I6" s="296"/>
      <c r="J6" s="296"/>
      <c r="K6" s="296"/>
      <c r="L6" s="296"/>
      <c r="M6" s="296"/>
      <c r="N6" s="296"/>
      <c r="O6" s="296"/>
      <c r="P6" s="296"/>
      <c r="Q6" s="9"/>
    </row>
    <row r="7" spans="1:17" ht="12.75" customHeight="1">
      <c r="A7" s="296"/>
      <c r="B7" s="296"/>
      <c r="C7" s="296"/>
      <c r="D7" s="296"/>
      <c r="E7" s="296"/>
      <c r="F7" s="296"/>
      <c r="G7" s="296"/>
      <c r="H7" s="296"/>
      <c r="I7" s="296"/>
      <c r="J7" s="296"/>
      <c r="K7" s="296"/>
      <c r="L7" s="296"/>
      <c r="M7" s="296"/>
      <c r="N7" s="296"/>
      <c r="O7" s="296"/>
      <c r="P7" s="296"/>
      <c r="Q7" s="9"/>
    </row>
    <row r="8" spans="1:17" ht="20.25" customHeight="1">
      <c r="A8" s="296"/>
      <c r="B8" s="296"/>
      <c r="C8" s="296"/>
      <c r="D8" s="296"/>
      <c r="E8" s="296"/>
      <c r="F8" s="296"/>
      <c r="G8" s="296"/>
      <c r="H8" s="296"/>
      <c r="I8" s="296"/>
      <c r="J8" s="296"/>
      <c r="K8" s="296"/>
      <c r="L8" s="296"/>
      <c r="M8" s="296"/>
      <c r="N8" s="296"/>
      <c r="O8" s="296"/>
      <c r="P8" s="296"/>
      <c r="Q8" s="9"/>
    </row>
    <row r="9" spans="1:17" ht="12.75" customHeight="1">
      <c r="A9" s="296"/>
      <c r="B9" s="296"/>
      <c r="C9" s="296"/>
      <c r="D9" s="296"/>
      <c r="E9" s="296"/>
      <c r="F9" s="296"/>
      <c r="G9" s="296"/>
      <c r="H9" s="296"/>
      <c r="I9" s="296"/>
      <c r="J9" s="296"/>
      <c r="K9" s="296"/>
      <c r="L9" s="296"/>
      <c r="M9" s="296"/>
      <c r="N9" s="296"/>
      <c r="O9" s="296"/>
      <c r="P9" s="296"/>
      <c r="Q9" s="1"/>
    </row>
    <row r="10" spans="1:17" ht="12.75" customHeight="1">
      <c r="A10" s="9"/>
      <c r="B10" s="9"/>
      <c r="C10" s="9"/>
      <c r="D10" s="9"/>
      <c r="E10" s="9"/>
      <c r="F10" s="9"/>
      <c r="G10" s="9"/>
      <c r="H10" s="9"/>
      <c r="I10" s="9"/>
      <c r="J10" s="9"/>
      <c r="K10" s="9"/>
      <c r="L10" s="9"/>
      <c r="M10" s="9"/>
      <c r="N10" s="9"/>
      <c r="O10" s="9"/>
      <c r="P10" s="9"/>
      <c r="Q10" s="67"/>
    </row>
    <row r="11" spans="1:17" ht="12.75" customHeight="1">
      <c r="A11" s="67"/>
      <c r="B11" s="67"/>
      <c r="C11" s="67"/>
      <c r="D11" s="67"/>
      <c r="E11" s="67"/>
      <c r="F11" s="67"/>
      <c r="G11" s="67"/>
      <c r="H11" s="67"/>
      <c r="I11" s="67"/>
      <c r="J11" s="67"/>
      <c r="K11" s="67"/>
      <c r="L11" s="67"/>
      <c r="M11" s="67"/>
      <c r="N11" s="67"/>
      <c r="O11" s="67"/>
      <c r="P11" s="67"/>
      <c r="Q11" s="67"/>
    </row>
    <row r="12" spans="1:17" ht="13" thickBot="1">
      <c r="A12" s="67"/>
      <c r="B12" s="67"/>
      <c r="C12" s="67"/>
      <c r="D12" s="67"/>
      <c r="E12" s="67"/>
      <c r="F12" s="67"/>
      <c r="G12" s="67"/>
      <c r="H12" s="67"/>
      <c r="I12" s="67"/>
      <c r="J12" s="67"/>
      <c r="K12" s="67"/>
      <c r="L12" s="67"/>
      <c r="M12" s="67"/>
      <c r="N12" s="67"/>
      <c r="O12" s="67"/>
      <c r="P12" s="67"/>
      <c r="Q12" s="67"/>
    </row>
    <row r="13" spans="1:17" ht="13.5" customHeight="1" thickBot="1">
      <c r="A13" s="297" t="s">
        <v>43</v>
      </c>
      <c r="B13" s="281" t="s">
        <v>28</v>
      </c>
      <c r="C13" s="282"/>
      <c r="D13" s="283"/>
      <c r="E13" s="281" t="s">
        <v>29</v>
      </c>
      <c r="F13" s="282"/>
      <c r="G13" s="283"/>
      <c r="H13" s="281" t="s">
        <v>30</v>
      </c>
      <c r="I13" s="282"/>
      <c r="J13" s="283"/>
      <c r="K13" s="281" t="s">
        <v>31</v>
      </c>
      <c r="L13" s="282"/>
      <c r="M13" s="283"/>
      <c r="N13" s="281" t="s">
        <v>27</v>
      </c>
      <c r="O13" s="282"/>
      <c r="P13" s="283"/>
      <c r="Q13" s="67"/>
    </row>
    <row r="14" spans="1:17" s="25" customFormat="1" ht="26.5" thickBot="1">
      <c r="A14" s="298"/>
      <c r="B14" s="143" t="s">
        <v>62</v>
      </c>
      <c r="C14" s="137" t="s">
        <v>59</v>
      </c>
      <c r="D14" s="52" t="s">
        <v>46</v>
      </c>
      <c r="E14" s="51" t="s">
        <v>62</v>
      </c>
      <c r="F14" s="64" t="s">
        <v>59</v>
      </c>
      <c r="G14" s="52" t="s">
        <v>46</v>
      </c>
      <c r="H14" s="51" t="s">
        <v>62</v>
      </c>
      <c r="I14" s="64" t="s">
        <v>59</v>
      </c>
      <c r="J14" s="52" t="s">
        <v>46</v>
      </c>
      <c r="K14" s="51" t="s">
        <v>62</v>
      </c>
      <c r="L14" s="64" t="s">
        <v>59</v>
      </c>
      <c r="M14" s="52" t="s">
        <v>46</v>
      </c>
      <c r="N14" s="51" t="s">
        <v>62</v>
      </c>
      <c r="O14" s="64" t="s">
        <v>59</v>
      </c>
      <c r="P14" s="52" t="s">
        <v>46</v>
      </c>
      <c r="Q14" s="71"/>
    </row>
    <row r="15" spans="1:17" ht="12.75" customHeight="1">
      <c r="A15" s="73">
        <v>2007</v>
      </c>
      <c r="B15" s="75">
        <v>4</v>
      </c>
      <c r="C15" s="76">
        <v>15131</v>
      </c>
      <c r="D15" s="70">
        <f t="shared" ref="D15:D30" si="0">IF(C15=0, "NA", B15/C15)</f>
        <v>2.643579406516423E-4</v>
      </c>
      <c r="E15" s="75"/>
      <c r="F15" s="76"/>
      <c r="G15" s="70"/>
      <c r="H15" s="75">
        <v>0</v>
      </c>
      <c r="I15" s="76">
        <v>7</v>
      </c>
      <c r="J15" s="70">
        <f t="shared" ref="J15:J30" si="1">IF(I15=0, "NA", H15/I15)</f>
        <v>0</v>
      </c>
      <c r="K15" s="75">
        <v>0</v>
      </c>
      <c r="L15" s="76">
        <v>189</v>
      </c>
      <c r="M15" s="70">
        <f t="shared" ref="M15:M30" si="2">IF(L15=0, "NA", K15/L15)</f>
        <v>0</v>
      </c>
      <c r="N15" s="134">
        <f>SUM(K15,H15,E15,B15)</f>
        <v>4</v>
      </c>
      <c r="O15" s="76">
        <f>SUM(L15,I15,F15,C15)</f>
        <v>15327</v>
      </c>
      <c r="P15" s="70">
        <f>IF(O15=0, "NA", N15/O15)</f>
        <v>2.6097736021400144E-4</v>
      </c>
      <c r="Q15" s="67"/>
    </row>
    <row r="16" spans="1:17" ht="12.75" customHeight="1">
      <c r="A16" s="73">
        <v>2008</v>
      </c>
      <c r="B16" s="77">
        <v>4</v>
      </c>
      <c r="C16" s="74">
        <v>14238</v>
      </c>
      <c r="D16" s="69">
        <f t="shared" si="0"/>
        <v>2.8093833403567916E-4</v>
      </c>
      <c r="E16" s="77">
        <v>0</v>
      </c>
      <c r="F16" s="74">
        <v>887</v>
      </c>
      <c r="G16" s="69">
        <f t="shared" ref="G16:G30" si="3">IF(F16=0, "NA", E16/F16)</f>
        <v>0</v>
      </c>
      <c r="H16" s="77">
        <v>0</v>
      </c>
      <c r="I16" s="74">
        <v>2</v>
      </c>
      <c r="J16" s="69">
        <f t="shared" si="1"/>
        <v>0</v>
      </c>
      <c r="K16" s="77">
        <v>0</v>
      </c>
      <c r="L16" s="74">
        <v>232</v>
      </c>
      <c r="M16" s="69">
        <f t="shared" si="2"/>
        <v>0</v>
      </c>
      <c r="N16" s="135">
        <f t="shared" ref="N16:N30" si="4">SUM(K16,H16,E16,B16)</f>
        <v>4</v>
      </c>
      <c r="O16" s="74">
        <f t="shared" ref="O16:O30" si="5">SUM(L16,I16,F16,C16)</f>
        <v>15359</v>
      </c>
      <c r="P16" s="69">
        <f>IF(O16=0, "NA", N16/O16)</f>
        <v>2.6043362198059769E-4</v>
      </c>
      <c r="Q16" s="67"/>
    </row>
    <row r="17" spans="1:16" ht="12.75" customHeight="1">
      <c r="A17" s="73">
        <v>2009</v>
      </c>
      <c r="B17" s="77">
        <v>4</v>
      </c>
      <c r="C17" s="74">
        <v>10586</v>
      </c>
      <c r="D17" s="69">
        <f t="shared" si="0"/>
        <v>3.7785754770451542E-4</v>
      </c>
      <c r="E17" s="77">
        <v>0</v>
      </c>
      <c r="F17" s="74">
        <v>677</v>
      </c>
      <c r="G17" s="69">
        <f t="shared" si="3"/>
        <v>0</v>
      </c>
      <c r="H17" s="77">
        <v>0</v>
      </c>
      <c r="I17" s="74">
        <v>31</v>
      </c>
      <c r="J17" s="69">
        <f t="shared" si="1"/>
        <v>0</v>
      </c>
      <c r="K17" s="77">
        <v>0</v>
      </c>
      <c r="L17" s="74">
        <v>60</v>
      </c>
      <c r="M17" s="69">
        <f t="shared" si="2"/>
        <v>0</v>
      </c>
      <c r="N17" s="135">
        <f t="shared" si="4"/>
        <v>4</v>
      </c>
      <c r="O17" s="74">
        <f t="shared" si="5"/>
        <v>11354</v>
      </c>
      <c r="P17" s="69">
        <f t="shared" ref="P17:P30" si="6">IF(O17=0, "NA", N17/O17)</f>
        <v>3.5229874933943986E-4</v>
      </c>
    </row>
    <row r="18" spans="1:16" ht="12.75" customHeight="1">
      <c r="A18" s="73">
        <v>2010</v>
      </c>
      <c r="B18" s="77">
        <v>6</v>
      </c>
      <c r="C18" s="74">
        <v>11710</v>
      </c>
      <c r="D18" s="69">
        <f t="shared" si="0"/>
        <v>5.123825789923143E-4</v>
      </c>
      <c r="E18" s="77">
        <v>0</v>
      </c>
      <c r="F18" s="74">
        <v>660</v>
      </c>
      <c r="G18" s="69">
        <f t="shared" si="3"/>
        <v>0</v>
      </c>
      <c r="H18" s="77">
        <v>0</v>
      </c>
      <c r="I18" s="74">
        <v>52</v>
      </c>
      <c r="J18" s="69">
        <f t="shared" si="1"/>
        <v>0</v>
      </c>
      <c r="K18" s="77">
        <v>0</v>
      </c>
      <c r="L18" s="74">
        <v>79</v>
      </c>
      <c r="M18" s="69">
        <f t="shared" si="2"/>
        <v>0</v>
      </c>
      <c r="N18" s="135">
        <f t="shared" si="4"/>
        <v>6</v>
      </c>
      <c r="O18" s="74">
        <f t="shared" si="5"/>
        <v>12501</v>
      </c>
      <c r="P18" s="69">
        <f t="shared" si="6"/>
        <v>4.7996160307175426E-4</v>
      </c>
    </row>
    <row r="19" spans="1:16" ht="12.75" customHeight="1">
      <c r="A19" s="73">
        <v>2011</v>
      </c>
      <c r="B19" s="77">
        <v>4</v>
      </c>
      <c r="C19" s="74">
        <v>11621</v>
      </c>
      <c r="D19" s="69">
        <f t="shared" si="0"/>
        <v>3.4420445744772393E-4</v>
      </c>
      <c r="E19" s="77">
        <v>0</v>
      </c>
      <c r="F19" s="74">
        <v>1118</v>
      </c>
      <c r="G19" s="69">
        <f t="shared" si="3"/>
        <v>0</v>
      </c>
      <c r="H19" s="77">
        <v>0</v>
      </c>
      <c r="I19" s="74">
        <v>92</v>
      </c>
      <c r="J19" s="69">
        <f t="shared" si="1"/>
        <v>0</v>
      </c>
      <c r="K19" s="77">
        <v>0</v>
      </c>
      <c r="L19" s="74">
        <v>387</v>
      </c>
      <c r="M19" s="69">
        <f t="shared" si="2"/>
        <v>0</v>
      </c>
      <c r="N19" s="135">
        <f t="shared" si="4"/>
        <v>4</v>
      </c>
      <c r="O19" s="74">
        <f t="shared" si="5"/>
        <v>13218</v>
      </c>
      <c r="P19" s="69">
        <f t="shared" si="6"/>
        <v>3.026176426085641E-4</v>
      </c>
    </row>
    <row r="20" spans="1:16" ht="12.75" customHeight="1">
      <c r="A20" s="73">
        <v>2012</v>
      </c>
      <c r="B20" s="77">
        <v>3</v>
      </c>
      <c r="C20" s="74">
        <v>11286</v>
      </c>
      <c r="D20" s="69">
        <f t="shared" si="0"/>
        <v>2.6581605528973952E-4</v>
      </c>
      <c r="E20" s="77">
        <v>0</v>
      </c>
      <c r="F20" s="74">
        <v>970</v>
      </c>
      <c r="G20" s="69">
        <f t="shared" si="3"/>
        <v>0</v>
      </c>
      <c r="H20" s="77">
        <v>0</v>
      </c>
      <c r="I20" s="74">
        <v>149</v>
      </c>
      <c r="J20" s="69">
        <f t="shared" si="1"/>
        <v>0</v>
      </c>
      <c r="K20" s="77">
        <v>0</v>
      </c>
      <c r="L20" s="74">
        <v>350</v>
      </c>
      <c r="M20" s="69">
        <f t="shared" si="2"/>
        <v>0</v>
      </c>
      <c r="N20" s="135">
        <f t="shared" si="4"/>
        <v>3</v>
      </c>
      <c r="O20" s="74">
        <f t="shared" si="5"/>
        <v>12755</v>
      </c>
      <c r="P20" s="69">
        <f t="shared" si="6"/>
        <v>2.3520188161505292E-4</v>
      </c>
    </row>
    <row r="21" spans="1:16" ht="12.75" customHeight="1">
      <c r="A21" s="73">
        <v>2013</v>
      </c>
      <c r="B21" s="77">
        <v>1</v>
      </c>
      <c r="C21" s="74">
        <v>10185</v>
      </c>
      <c r="D21" s="69">
        <f t="shared" si="0"/>
        <v>9.8183603338242517E-5</v>
      </c>
      <c r="E21" s="77">
        <v>0</v>
      </c>
      <c r="F21" s="74">
        <v>856</v>
      </c>
      <c r="G21" s="69">
        <f t="shared" si="3"/>
        <v>0</v>
      </c>
      <c r="H21" s="77">
        <v>0</v>
      </c>
      <c r="I21" s="74">
        <v>172</v>
      </c>
      <c r="J21" s="69">
        <f t="shared" si="1"/>
        <v>0</v>
      </c>
      <c r="K21" s="77">
        <v>0</v>
      </c>
      <c r="L21" s="74">
        <v>302</v>
      </c>
      <c r="M21" s="69">
        <f t="shared" si="2"/>
        <v>0</v>
      </c>
      <c r="N21" s="135">
        <f t="shared" si="4"/>
        <v>1</v>
      </c>
      <c r="O21" s="74">
        <f t="shared" si="5"/>
        <v>11515</v>
      </c>
      <c r="P21" s="69">
        <f t="shared" si="6"/>
        <v>8.6843247937472862E-5</v>
      </c>
    </row>
    <row r="22" spans="1:16" ht="12.75" customHeight="1">
      <c r="A22" s="73">
        <v>2014</v>
      </c>
      <c r="B22" s="77">
        <v>0</v>
      </c>
      <c r="C22" s="74">
        <v>9115</v>
      </c>
      <c r="D22" s="69">
        <f t="shared" si="0"/>
        <v>0</v>
      </c>
      <c r="E22" s="77">
        <v>0</v>
      </c>
      <c r="F22" s="74">
        <v>877</v>
      </c>
      <c r="G22" s="69">
        <f t="shared" si="3"/>
        <v>0</v>
      </c>
      <c r="H22" s="77">
        <v>0</v>
      </c>
      <c r="I22" s="74">
        <v>235</v>
      </c>
      <c r="J22" s="69">
        <f t="shared" si="1"/>
        <v>0</v>
      </c>
      <c r="K22" s="77">
        <v>0</v>
      </c>
      <c r="L22" s="74">
        <v>314</v>
      </c>
      <c r="M22" s="69">
        <f t="shared" si="2"/>
        <v>0</v>
      </c>
      <c r="N22" s="135">
        <f t="shared" si="4"/>
        <v>0</v>
      </c>
      <c r="O22" s="74">
        <f t="shared" si="5"/>
        <v>10541</v>
      </c>
      <c r="P22" s="69">
        <f t="shared" si="6"/>
        <v>0</v>
      </c>
    </row>
    <row r="23" spans="1:16" ht="12.75" customHeight="1">
      <c r="A23" s="73">
        <v>2015</v>
      </c>
      <c r="B23" s="77">
        <v>0</v>
      </c>
      <c r="C23" s="74">
        <v>8319</v>
      </c>
      <c r="D23" s="69">
        <f t="shared" si="0"/>
        <v>0</v>
      </c>
      <c r="E23" s="77">
        <v>0</v>
      </c>
      <c r="F23" s="74">
        <v>1008</v>
      </c>
      <c r="G23" s="69">
        <f t="shared" si="3"/>
        <v>0</v>
      </c>
      <c r="H23" s="77">
        <v>0</v>
      </c>
      <c r="I23" s="74">
        <v>160</v>
      </c>
      <c r="J23" s="69">
        <f t="shared" si="1"/>
        <v>0</v>
      </c>
      <c r="K23" s="77">
        <v>0</v>
      </c>
      <c r="L23" s="74">
        <v>490</v>
      </c>
      <c r="M23" s="69">
        <f t="shared" si="2"/>
        <v>0</v>
      </c>
      <c r="N23" s="135">
        <f t="shared" si="4"/>
        <v>0</v>
      </c>
      <c r="O23" s="74">
        <f t="shared" si="5"/>
        <v>9977</v>
      </c>
      <c r="P23" s="69">
        <f t="shared" si="6"/>
        <v>0</v>
      </c>
    </row>
    <row r="24" spans="1:16" ht="12.75" customHeight="1">
      <c r="A24" s="73">
        <v>2016</v>
      </c>
      <c r="B24" s="77">
        <v>0</v>
      </c>
      <c r="C24" s="74">
        <v>6589</v>
      </c>
      <c r="D24" s="69">
        <f t="shared" si="0"/>
        <v>0</v>
      </c>
      <c r="E24" s="77">
        <v>0</v>
      </c>
      <c r="F24" s="74">
        <v>739</v>
      </c>
      <c r="G24" s="69">
        <f t="shared" si="3"/>
        <v>0</v>
      </c>
      <c r="H24" s="77">
        <v>0</v>
      </c>
      <c r="I24" s="74">
        <v>102</v>
      </c>
      <c r="J24" s="69">
        <f t="shared" si="1"/>
        <v>0</v>
      </c>
      <c r="K24" s="77">
        <v>0</v>
      </c>
      <c r="L24" s="74">
        <v>431</v>
      </c>
      <c r="M24" s="69">
        <f t="shared" si="2"/>
        <v>0</v>
      </c>
      <c r="N24" s="135">
        <f t="shared" si="4"/>
        <v>0</v>
      </c>
      <c r="O24" s="74">
        <f t="shared" si="5"/>
        <v>7861</v>
      </c>
      <c r="P24" s="69">
        <f t="shared" si="6"/>
        <v>0</v>
      </c>
    </row>
    <row r="25" spans="1:16" ht="12.75" customHeight="1">
      <c r="A25" s="73">
        <v>2017</v>
      </c>
      <c r="B25" s="77">
        <v>0</v>
      </c>
      <c r="C25" s="74">
        <v>6102</v>
      </c>
      <c r="D25" s="69">
        <f t="shared" si="0"/>
        <v>0</v>
      </c>
      <c r="E25" s="77">
        <v>0</v>
      </c>
      <c r="F25" s="74">
        <v>481</v>
      </c>
      <c r="G25" s="69">
        <f t="shared" si="3"/>
        <v>0</v>
      </c>
      <c r="H25" s="77">
        <v>0</v>
      </c>
      <c r="I25" s="74">
        <v>47</v>
      </c>
      <c r="J25" s="69">
        <f t="shared" si="1"/>
        <v>0</v>
      </c>
      <c r="K25" s="77">
        <v>0</v>
      </c>
      <c r="L25" s="74">
        <v>272</v>
      </c>
      <c r="M25" s="69">
        <f t="shared" si="2"/>
        <v>0</v>
      </c>
      <c r="N25" s="135">
        <f t="shared" si="4"/>
        <v>0</v>
      </c>
      <c r="O25" s="74">
        <f t="shared" si="5"/>
        <v>6902</v>
      </c>
      <c r="P25" s="69">
        <f t="shared" si="6"/>
        <v>0</v>
      </c>
    </row>
    <row r="26" spans="1:16" ht="12.75" customHeight="1">
      <c r="A26" s="73">
        <v>2018</v>
      </c>
      <c r="B26" s="77">
        <v>0</v>
      </c>
      <c r="C26" s="74">
        <v>6280</v>
      </c>
      <c r="D26" s="69">
        <f t="shared" si="0"/>
        <v>0</v>
      </c>
      <c r="E26" s="77">
        <v>0</v>
      </c>
      <c r="F26" s="74">
        <v>346</v>
      </c>
      <c r="G26" s="69">
        <f t="shared" si="3"/>
        <v>0</v>
      </c>
      <c r="H26" s="77">
        <v>0</v>
      </c>
      <c r="I26" s="74">
        <v>66</v>
      </c>
      <c r="J26" s="69">
        <f t="shared" si="1"/>
        <v>0</v>
      </c>
      <c r="K26" s="77">
        <v>0</v>
      </c>
      <c r="L26" s="74">
        <v>227</v>
      </c>
      <c r="M26" s="69">
        <f t="shared" si="2"/>
        <v>0</v>
      </c>
      <c r="N26" s="135">
        <f t="shared" si="4"/>
        <v>0</v>
      </c>
      <c r="O26" s="74">
        <f t="shared" si="5"/>
        <v>6919</v>
      </c>
      <c r="P26" s="69">
        <f t="shared" si="6"/>
        <v>0</v>
      </c>
    </row>
    <row r="27" spans="1:16" ht="12.75" customHeight="1">
      <c r="A27" s="73">
        <v>2019</v>
      </c>
      <c r="B27" s="77">
        <v>0</v>
      </c>
      <c r="C27" s="74">
        <v>4355</v>
      </c>
      <c r="D27" s="69">
        <f t="shared" si="0"/>
        <v>0</v>
      </c>
      <c r="E27" s="77">
        <v>0</v>
      </c>
      <c r="F27" s="74">
        <v>370</v>
      </c>
      <c r="G27" s="69">
        <f t="shared" si="3"/>
        <v>0</v>
      </c>
      <c r="H27" s="77">
        <v>0</v>
      </c>
      <c r="I27" s="74">
        <v>7</v>
      </c>
      <c r="J27" s="69">
        <f t="shared" si="1"/>
        <v>0</v>
      </c>
      <c r="K27" s="77">
        <v>0</v>
      </c>
      <c r="L27" s="74">
        <v>243</v>
      </c>
      <c r="M27" s="69">
        <f t="shared" si="2"/>
        <v>0</v>
      </c>
      <c r="N27" s="135">
        <f t="shared" si="4"/>
        <v>0</v>
      </c>
      <c r="O27" s="74">
        <f t="shared" si="5"/>
        <v>4975</v>
      </c>
      <c r="P27" s="69">
        <f t="shared" si="6"/>
        <v>0</v>
      </c>
    </row>
    <row r="28" spans="1:16" ht="12.75" customHeight="1">
      <c r="A28" s="73">
        <v>2020</v>
      </c>
      <c r="B28" s="77">
        <v>0</v>
      </c>
      <c r="C28" s="74">
        <v>3286</v>
      </c>
      <c r="D28" s="69">
        <f t="shared" si="0"/>
        <v>0</v>
      </c>
      <c r="E28" s="77">
        <v>0</v>
      </c>
      <c r="F28" s="74">
        <v>169</v>
      </c>
      <c r="G28" s="69">
        <f t="shared" si="3"/>
        <v>0</v>
      </c>
      <c r="H28" s="77">
        <v>0</v>
      </c>
      <c r="I28" s="74">
        <v>25</v>
      </c>
      <c r="J28" s="69">
        <f t="shared" si="1"/>
        <v>0</v>
      </c>
      <c r="K28" s="77">
        <v>0</v>
      </c>
      <c r="L28" s="74">
        <v>90</v>
      </c>
      <c r="M28" s="69">
        <f t="shared" si="2"/>
        <v>0</v>
      </c>
      <c r="N28" s="135">
        <f t="shared" si="4"/>
        <v>0</v>
      </c>
      <c r="O28" s="74">
        <f t="shared" si="5"/>
        <v>3570</v>
      </c>
      <c r="P28" s="69">
        <f t="shared" si="6"/>
        <v>0</v>
      </c>
    </row>
    <row r="29" spans="1:16" ht="12.75" customHeight="1">
      <c r="A29" s="73">
        <v>2021</v>
      </c>
      <c r="B29" s="77">
        <v>0</v>
      </c>
      <c r="C29" s="74">
        <v>832</v>
      </c>
      <c r="D29" s="69">
        <f t="shared" si="0"/>
        <v>0</v>
      </c>
      <c r="E29" s="77">
        <v>0</v>
      </c>
      <c r="F29" s="74">
        <v>113</v>
      </c>
      <c r="G29" s="69">
        <f t="shared" si="3"/>
        <v>0</v>
      </c>
      <c r="H29" s="77">
        <v>0</v>
      </c>
      <c r="I29" s="74">
        <v>14</v>
      </c>
      <c r="J29" s="69">
        <f t="shared" si="1"/>
        <v>0</v>
      </c>
      <c r="K29" s="77">
        <v>0</v>
      </c>
      <c r="L29" s="74">
        <v>24</v>
      </c>
      <c r="M29" s="69">
        <f t="shared" si="2"/>
        <v>0</v>
      </c>
      <c r="N29" s="135">
        <f t="shared" si="4"/>
        <v>0</v>
      </c>
      <c r="O29" s="74">
        <f t="shared" si="5"/>
        <v>983</v>
      </c>
      <c r="P29" s="69">
        <f t="shared" si="6"/>
        <v>0</v>
      </c>
    </row>
    <row r="30" spans="1:16" ht="12.75" customHeight="1" thickBot="1">
      <c r="A30" s="73">
        <v>2022</v>
      </c>
      <c r="B30" s="132">
        <v>0</v>
      </c>
      <c r="C30" s="133">
        <v>29</v>
      </c>
      <c r="D30" s="93">
        <f t="shared" si="0"/>
        <v>0</v>
      </c>
      <c r="E30" s="132">
        <v>0</v>
      </c>
      <c r="F30" s="133">
        <v>7</v>
      </c>
      <c r="G30" s="93">
        <f t="shared" si="3"/>
        <v>0</v>
      </c>
      <c r="H30" s="132">
        <v>0</v>
      </c>
      <c r="I30" s="133"/>
      <c r="J30" s="93" t="str">
        <f t="shared" si="1"/>
        <v>NA</v>
      </c>
      <c r="K30" s="132">
        <v>0</v>
      </c>
      <c r="L30" s="133">
        <v>1</v>
      </c>
      <c r="M30" s="93">
        <f t="shared" si="2"/>
        <v>0</v>
      </c>
      <c r="N30" s="136">
        <f t="shared" si="4"/>
        <v>0</v>
      </c>
      <c r="O30" s="133">
        <f t="shared" si="5"/>
        <v>37</v>
      </c>
      <c r="P30" s="93">
        <f t="shared" si="6"/>
        <v>0</v>
      </c>
    </row>
    <row r="31" spans="1:16" ht="12.75" customHeight="1" thickBot="1">
      <c r="A31" s="13" t="s">
        <v>27</v>
      </c>
      <c r="B31" s="129">
        <f>SUM(B15:B30)</f>
        <v>26</v>
      </c>
      <c r="C31" s="130">
        <f>SUM(C15:C30)</f>
        <v>129664</v>
      </c>
      <c r="D31" s="131">
        <f>B31/C31</f>
        <v>2.005182625863771E-4</v>
      </c>
      <c r="E31" s="129">
        <f>SUM(E15:E30)</f>
        <v>0</v>
      </c>
      <c r="F31" s="130">
        <f>SUM(F15:F30)</f>
        <v>9278</v>
      </c>
      <c r="G31" s="131">
        <f>E31/F31</f>
        <v>0</v>
      </c>
      <c r="H31" s="129">
        <f>SUM(H15:H30)</f>
        <v>0</v>
      </c>
      <c r="I31" s="130">
        <f>SUM(I15:I30)</f>
        <v>1161</v>
      </c>
      <c r="J31" s="131">
        <f>H31/I31</f>
        <v>0</v>
      </c>
      <c r="K31" s="129">
        <f>SUM(K15:K30)</f>
        <v>0</v>
      </c>
      <c r="L31" s="130">
        <f>SUM(L15:L30)</f>
        <v>3691</v>
      </c>
      <c r="M31" s="131">
        <f>K31/L31</f>
        <v>0</v>
      </c>
      <c r="N31" s="129">
        <f>SUM(N15:N30)</f>
        <v>26</v>
      </c>
      <c r="O31" s="130">
        <f>SUM(O15:O30)</f>
        <v>143794</v>
      </c>
      <c r="P31" s="253">
        <f>N31/O31</f>
        <v>1.8081422034299066E-4</v>
      </c>
    </row>
    <row r="32" spans="1:16" ht="12.75" customHeight="1">
      <c r="A32" s="67"/>
      <c r="B32" s="67"/>
      <c r="C32" s="67"/>
      <c r="D32" s="67"/>
      <c r="E32" s="67"/>
      <c r="F32" s="67"/>
      <c r="G32" s="67"/>
      <c r="H32" s="67"/>
      <c r="I32" s="67"/>
      <c r="J32" s="67"/>
      <c r="K32" s="67"/>
      <c r="L32" s="67"/>
      <c r="M32" s="67"/>
      <c r="N32" s="67"/>
      <c r="O32" s="67"/>
      <c r="P32" s="67"/>
    </row>
  </sheetData>
  <mergeCells count="7">
    <mergeCell ref="A4:P9"/>
    <mergeCell ref="N13:P13"/>
    <mergeCell ref="A13:A14"/>
    <mergeCell ref="B13:D13"/>
    <mergeCell ref="E13:G13"/>
    <mergeCell ref="H13:J13"/>
    <mergeCell ref="K13:M13"/>
  </mergeCells>
  <phoneticPr fontId="25" type="noConversion"/>
  <pageMargins left="0.75" right="0.75" top="1" bottom="1" header="0.5" footer="0.5"/>
  <pageSetup scale="76"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5">
    <pageSetUpPr fitToPage="1"/>
  </sheetPr>
  <dimension ref="A1:AS286"/>
  <sheetViews>
    <sheetView zoomScale="90" zoomScaleNormal="90" workbookViewId="0"/>
  </sheetViews>
  <sheetFormatPr defaultColWidth="9.1796875" defaultRowHeight="12.5"/>
  <cols>
    <col min="1" max="1" width="9.453125" customWidth="1"/>
    <col min="2" max="2" width="11.1796875" customWidth="1"/>
    <col min="3" max="3" width="14.453125" customWidth="1"/>
    <col min="4" max="4" width="11.7265625" customWidth="1"/>
    <col min="5" max="5" width="10.81640625" customWidth="1"/>
    <col min="6" max="6" width="11.7265625" bestFit="1" customWidth="1"/>
    <col min="7" max="7" width="12" bestFit="1" customWidth="1"/>
    <col min="8" max="8" width="11.453125" bestFit="1" customWidth="1"/>
    <col min="9" max="9" width="9.81640625" bestFit="1" customWidth="1"/>
    <col min="10" max="10" width="12" bestFit="1" customWidth="1"/>
    <col min="11" max="11" width="11.453125" bestFit="1" customWidth="1"/>
    <col min="12" max="12" width="9.81640625" bestFit="1" customWidth="1"/>
    <col min="13" max="13" width="12.1796875" bestFit="1" customWidth="1"/>
    <col min="14" max="14" width="11.1796875" customWidth="1"/>
    <col min="15" max="15" width="12.81640625" customWidth="1"/>
    <col min="16" max="16" width="11.54296875" customWidth="1"/>
    <col min="17" max="18" width="10.7265625" customWidth="1"/>
    <col min="19" max="26" width="10.7265625" hidden="1" customWidth="1"/>
    <col min="27" max="42" width="0" hidden="1" customWidth="1"/>
    <col min="43" max="43" width="11.26953125" hidden="1" customWidth="1"/>
    <col min="44" max="44" width="10.54296875" hidden="1" customWidth="1"/>
    <col min="45" max="46" width="0" hidden="1" customWidth="1"/>
  </cols>
  <sheetData>
    <row r="1" spans="1:45" ht="25">
      <c r="A1" s="35" t="s">
        <v>21</v>
      </c>
      <c r="AD1" t="s">
        <v>63</v>
      </c>
    </row>
    <row r="2" spans="1:45" ht="18" customHeight="1">
      <c r="A2" s="12" t="s">
        <v>64</v>
      </c>
    </row>
    <row r="3" spans="1:45" ht="18" customHeight="1">
      <c r="A3" s="12"/>
    </row>
    <row r="4" spans="1:45" ht="15" customHeight="1">
      <c r="A4" s="21" t="s">
        <v>65</v>
      </c>
      <c r="B4" s="21"/>
      <c r="C4" s="33"/>
      <c r="D4" s="33"/>
      <c r="E4" s="33"/>
      <c r="F4" s="33"/>
      <c r="G4" s="33"/>
      <c r="H4" s="33"/>
      <c r="I4" s="33"/>
      <c r="J4" s="33"/>
      <c r="K4" s="33"/>
      <c r="L4" s="33"/>
      <c r="M4" s="33"/>
      <c r="N4" s="33"/>
      <c r="O4" s="33"/>
      <c r="P4" s="33"/>
      <c r="Q4" s="33"/>
      <c r="R4" s="33"/>
      <c r="S4" s="33"/>
      <c r="T4" s="33"/>
      <c r="U4" s="33"/>
      <c r="V4" s="33"/>
      <c r="W4" s="33"/>
      <c r="X4" s="33"/>
      <c r="Y4" s="33"/>
      <c r="Z4" s="33"/>
    </row>
    <row r="5" spans="1:45" ht="15" customHeight="1">
      <c r="A5" s="21"/>
      <c r="B5" s="21"/>
      <c r="C5" s="33"/>
      <c r="D5" s="33"/>
      <c r="E5" s="33"/>
      <c r="F5" s="33"/>
      <c r="G5" s="33"/>
      <c r="H5" s="33"/>
      <c r="I5" s="33"/>
      <c r="J5" s="33"/>
      <c r="K5" s="33"/>
      <c r="L5" s="33"/>
      <c r="M5" s="33"/>
      <c r="N5" s="33"/>
      <c r="O5" s="33"/>
      <c r="P5" s="33"/>
      <c r="Q5" s="33"/>
      <c r="R5" s="33"/>
      <c r="S5" s="33"/>
      <c r="T5" s="33"/>
      <c r="U5" s="33"/>
      <c r="V5" s="33"/>
      <c r="W5" s="33"/>
      <c r="X5" s="33"/>
      <c r="Y5" s="33"/>
      <c r="Z5" s="33"/>
    </row>
    <row r="6" spans="1:45" ht="15" customHeight="1">
      <c r="A6" s="21" t="s">
        <v>66</v>
      </c>
      <c r="B6" s="21" t="s">
        <v>67</v>
      </c>
      <c r="C6" s="33"/>
      <c r="D6" s="33"/>
      <c r="E6" s="33"/>
      <c r="F6" s="33"/>
      <c r="G6" s="33"/>
      <c r="H6" s="33"/>
      <c r="I6" s="33"/>
      <c r="J6" s="33"/>
      <c r="K6" s="33"/>
      <c r="L6" s="33"/>
      <c r="M6" s="33"/>
      <c r="N6" s="33"/>
      <c r="O6" s="33"/>
      <c r="P6" s="33"/>
      <c r="Q6" s="33"/>
      <c r="R6" s="33"/>
      <c r="S6" s="33"/>
      <c r="T6" s="33"/>
      <c r="U6" s="33"/>
      <c r="V6" s="33"/>
      <c r="W6" s="33"/>
      <c r="X6" s="33"/>
      <c r="Y6" s="33"/>
      <c r="Z6" s="33"/>
    </row>
    <row r="7" spans="1:45" ht="15" customHeight="1">
      <c r="B7" s="21" t="s">
        <v>68</v>
      </c>
      <c r="C7" s="33"/>
      <c r="D7" s="33"/>
      <c r="E7" s="33"/>
      <c r="F7" s="33"/>
      <c r="G7" s="33"/>
      <c r="H7" s="33"/>
      <c r="I7" s="33"/>
      <c r="J7" s="33"/>
      <c r="K7" s="33"/>
      <c r="L7" s="33"/>
      <c r="M7" s="33"/>
      <c r="N7" s="33"/>
      <c r="O7" s="33"/>
      <c r="P7" s="33"/>
      <c r="Q7" s="33"/>
      <c r="R7" s="33"/>
      <c r="S7" s="33"/>
      <c r="T7" s="33"/>
      <c r="U7" s="33"/>
      <c r="V7" s="33"/>
      <c r="W7" s="33"/>
      <c r="X7" s="33"/>
      <c r="Y7" s="33"/>
      <c r="Z7" s="33"/>
    </row>
    <row r="8" spans="1:45" ht="15" customHeight="1">
      <c r="B8" s="21" t="s">
        <v>69</v>
      </c>
      <c r="C8" s="33"/>
      <c r="D8" s="33"/>
      <c r="E8" s="33"/>
      <c r="F8" s="33"/>
      <c r="G8" s="33"/>
      <c r="H8" s="33"/>
      <c r="I8" s="33"/>
      <c r="J8" s="33"/>
      <c r="K8" s="33"/>
      <c r="L8" s="33"/>
      <c r="M8" s="33"/>
      <c r="N8" s="33"/>
      <c r="O8" s="33"/>
      <c r="P8" s="33"/>
      <c r="Q8" s="33"/>
      <c r="R8" s="33"/>
      <c r="S8" s="33"/>
      <c r="T8" s="33"/>
      <c r="U8" s="33"/>
      <c r="V8" s="33"/>
      <c r="W8" s="33"/>
      <c r="X8" s="33"/>
      <c r="Y8" s="33"/>
      <c r="Z8" s="33"/>
    </row>
    <row r="9" spans="1:45" ht="15" customHeight="1">
      <c r="B9" s="21" t="s">
        <v>70</v>
      </c>
      <c r="C9" s="33"/>
      <c r="D9" s="33"/>
      <c r="E9" s="33"/>
      <c r="F9" s="33"/>
      <c r="G9" s="33"/>
      <c r="H9" s="33"/>
      <c r="I9" s="33"/>
      <c r="J9" s="33"/>
      <c r="K9" s="33"/>
      <c r="L9" s="33"/>
      <c r="M9" s="33"/>
      <c r="O9" s="33"/>
      <c r="P9" s="33"/>
      <c r="Q9" s="33"/>
      <c r="R9" s="33"/>
      <c r="S9" s="33"/>
      <c r="T9" s="33"/>
      <c r="U9" s="33"/>
      <c r="V9" s="33"/>
      <c r="W9" s="33"/>
      <c r="X9" s="33"/>
      <c r="Y9" s="33"/>
      <c r="Z9" s="33"/>
    </row>
    <row r="10" spans="1:45" ht="15" customHeight="1">
      <c r="B10" s="21" t="s">
        <v>71</v>
      </c>
      <c r="C10" s="33"/>
      <c r="D10" s="33"/>
      <c r="E10" s="33"/>
      <c r="F10" s="33"/>
      <c r="G10" s="33"/>
      <c r="H10" s="33"/>
      <c r="I10" s="33"/>
      <c r="J10" s="33"/>
      <c r="K10" s="33"/>
      <c r="L10" s="33"/>
      <c r="M10" s="33"/>
      <c r="O10" s="33"/>
      <c r="P10" s="33"/>
      <c r="Q10" s="33"/>
      <c r="R10" s="33"/>
      <c r="S10" s="33"/>
      <c r="T10" s="33"/>
      <c r="U10" s="33"/>
      <c r="V10" s="33"/>
      <c r="W10" s="33"/>
      <c r="X10" s="33"/>
      <c r="Y10" s="33"/>
      <c r="Z10" s="33"/>
    </row>
    <row r="11" spans="1:45" ht="16.5" customHeight="1" thickBot="1">
      <c r="A11" s="23"/>
      <c r="L11" s="67"/>
      <c r="S11" s="206">
        <v>44701</v>
      </c>
    </row>
    <row r="12" spans="1:45" ht="12.75" customHeight="1" thickBot="1">
      <c r="A12" s="294" t="s">
        <v>24</v>
      </c>
      <c r="B12" s="291" t="s">
        <v>28</v>
      </c>
      <c r="C12" s="292"/>
      <c r="D12" s="293"/>
      <c r="E12" s="291" t="s">
        <v>29</v>
      </c>
      <c r="F12" s="292"/>
      <c r="G12" s="293"/>
      <c r="H12" s="291" t="s">
        <v>30</v>
      </c>
      <c r="I12" s="292"/>
      <c r="J12" s="293"/>
      <c r="K12" s="291" t="s">
        <v>31</v>
      </c>
      <c r="L12" s="292"/>
      <c r="M12" s="293"/>
      <c r="N12" s="291" t="s">
        <v>27</v>
      </c>
      <c r="O12" s="292"/>
      <c r="P12" s="293"/>
      <c r="S12" s="184" t="s">
        <v>72</v>
      </c>
      <c r="T12" s="184" t="s">
        <v>73</v>
      </c>
      <c r="U12" s="184" t="s">
        <v>30</v>
      </c>
      <c r="V12" s="184" t="s">
        <v>28</v>
      </c>
      <c r="W12" s="184" t="s">
        <v>31</v>
      </c>
      <c r="X12" s="184" t="s">
        <v>29</v>
      </c>
      <c r="AD12" s="294" t="s">
        <v>24</v>
      </c>
      <c r="AE12" s="291" t="s">
        <v>28</v>
      </c>
      <c r="AF12" s="292"/>
      <c r="AG12" s="293"/>
      <c r="AH12" s="291" t="s">
        <v>29</v>
      </c>
      <c r="AI12" s="292"/>
      <c r="AJ12" s="293"/>
      <c r="AK12" s="291" t="s">
        <v>30</v>
      </c>
      <c r="AL12" s="292"/>
      <c r="AM12" s="293"/>
      <c r="AN12" s="291" t="s">
        <v>31</v>
      </c>
      <c r="AO12" s="292"/>
      <c r="AP12" s="293"/>
      <c r="AQ12" s="291" t="s">
        <v>27</v>
      </c>
      <c r="AR12" s="292"/>
      <c r="AS12" s="293"/>
    </row>
    <row r="13" spans="1:45" ht="44.25" customHeight="1" thickBot="1">
      <c r="A13" s="295"/>
      <c r="B13" s="51" t="s">
        <v>74</v>
      </c>
      <c r="C13" s="64" t="s">
        <v>59</v>
      </c>
      <c r="D13" s="52" t="s">
        <v>75</v>
      </c>
      <c r="E13" s="51" t="s">
        <v>74</v>
      </c>
      <c r="F13" s="64" t="s">
        <v>59</v>
      </c>
      <c r="G13" s="52" t="s">
        <v>75</v>
      </c>
      <c r="H13" s="51" t="s">
        <v>74</v>
      </c>
      <c r="I13" s="64" t="s">
        <v>59</v>
      </c>
      <c r="J13" s="52" t="s">
        <v>75</v>
      </c>
      <c r="K13" s="51" t="s">
        <v>74</v>
      </c>
      <c r="L13" s="64" t="s">
        <v>59</v>
      </c>
      <c r="M13" s="52" t="s">
        <v>75</v>
      </c>
      <c r="N13" s="51" t="s">
        <v>74</v>
      </c>
      <c r="O13" s="64" t="s">
        <v>59</v>
      </c>
      <c r="P13" s="52" t="s">
        <v>75</v>
      </c>
      <c r="S13" s="185">
        <v>2007</v>
      </c>
      <c r="T13" s="185"/>
      <c r="U13" s="185"/>
      <c r="V13" s="185"/>
      <c r="W13" s="185"/>
      <c r="X13" s="186"/>
      <c r="AD13" s="295"/>
      <c r="AE13" s="51" t="s">
        <v>74</v>
      </c>
      <c r="AF13" s="64" t="s">
        <v>59</v>
      </c>
      <c r="AG13" s="52" t="s">
        <v>75</v>
      </c>
      <c r="AH13" s="51" t="s">
        <v>74</v>
      </c>
      <c r="AI13" s="64" t="s">
        <v>59</v>
      </c>
      <c r="AJ13" s="52" t="s">
        <v>75</v>
      </c>
      <c r="AK13" s="51" t="s">
        <v>74</v>
      </c>
      <c r="AL13" s="64" t="s">
        <v>59</v>
      </c>
      <c r="AM13" s="52" t="s">
        <v>75</v>
      </c>
      <c r="AN13" s="51" t="s">
        <v>74</v>
      </c>
      <c r="AO13" s="64" t="s">
        <v>59</v>
      </c>
      <c r="AP13" s="52" t="s">
        <v>75</v>
      </c>
      <c r="AQ13" s="51" t="s">
        <v>74</v>
      </c>
      <c r="AR13" s="64" t="s">
        <v>59</v>
      </c>
      <c r="AS13" s="52" t="s">
        <v>75</v>
      </c>
    </row>
    <row r="14" spans="1:45" ht="14.5">
      <c r="A14" s="73">
        <v>2007</v>
      </c>
      <c r="B14" s="76">
        <v>0</v>
      </c>
      <c r="C14" s="76">
        <v>15131</v>
      </c>
      <c r="D14" s="70">
        <f t="shared" ref="D14:D29" si="0">IF(C14=0, "NA", B14/C14)</f>
        <v>0</v>
      </c>
      <c r="E14" s="76"/>
      <c r="F14" s="76"/>
      <c r="G14" s="70"/>
      <c r="H14" s="76">
        <v>0</v>
      </c>
      <c r="I14" s="76">
        <v>7</v>
      </c>
      <c r="J14" s="70">
        <f t="shared" ref="J14:J28" si="1">IF(I14=0, "NA", H14/I14)</f>
        <v>0</v>
      </c>
      <c r="K14" s="76">
        <v>0</v>
      </c>
      <c r="L14" s="76">
        <v>189</v>
      </c>
      <c r="M14" s="70">
        <f t="shared" ref="M14:M29" si="2">IF(L14=0, "NA", K14/L14)</f>
        <v>0</v>
      </c>
      <c r="N14" s="75">
        <f>SUM(B14,E14,H14,K14)</f>
        <v>0</v>
      </c>
      <c r="O14" s="76">
        <f>SUM(C14,F14,I14,L14)</f>
        <v>15327</v>
      </c>
      <c r="P14" s="70">
        <f>(N14/O14)</f>
        <v>0</v>
      </c>
      <c r="Q14" s="17"/>
      <c r="R14" s="17"/>
      <c r="S14" s="185">
        <v>2008</v>
      </c>
      <c r="T14" s="185">
        <v>4250</v>
      </c>
      <c r="U14" s="185">
        <v>2</v>
      </c>
      <c r="V14" s="185">
        <v>3869</v>
      </c>
      <c r="W14" s="185">
        <v>122</v>
      </c>
      <c r="X14" s="185">
        <v>257</v>
      </c>
      <c r="Y14" s="17"/>
      <c r="Z14" s="17"/>
      <c r="AD14" s="73">
        <v>2007</v>
      </c>
      <c r="AE14" s="75">
        <v>0</v>
      </c>
      <c r="AF14" s="76">
        <v>15131</v>
      </c>
      <c r="AG14" s="70">
        <f t="shared" ref="AG14:AG29" si="3">IF(AF14=0, "NA", AE14/AF14)</f>
        <v>0</v>
      </c>
      <c r="AH14" s="75"/>
      <c r="AI14" s="76"/>
      <c r="AJ14" s="70"/>
      <c r="AK14" s="75">
        <v>0</v>
      </c>
      <c r="AL14" s="76">
        <v>7</v>
      </c>
      <c r="AM14" s="70">
        <f t="shared" ref="AM14:AM29" si="4">IF(AL14=0, "NA", AK14/AL14)</f>
        <v>0</v>
      </c>
      <c r="AN14" s="75">
        <v>0</v>
      </c>
      <c r="AO14" s="76">
        <v>189</v>
      </c>
      <c r="AP14" s="70">
        <f t="shared" ref="AP14:AP29" si="5">IF(AO14=0, "NA", AN14/AO14)</f>
        <v>0</v>
      </c>
      <c r="AQ14" s="75">
        <f>SUM(AE14,AH14,AK14,AN14)</f>
        <v>0</v>
      </c>
      <c r="AR14" s="76">
        <f>SUM(AF14,AI14,AL14,AO14)</f>
        <v>15327</v>
      </c>
      <c r="AS14" s="70">
        <f>(AQ14/AR14)</f>
        <v>0</v>
      </c>
    </row>
    <row r="15" spans="1:45" ht="14.5">
      <c r="A15" s="73">
        <v>2008</v>
      </c>
      <c r="B15" s="74">
        <v>3855</v>
      </c>
      <c r="C15" s="74">
        <v>14238</v>
      </c>
      <c r="D15" s="69">
        <f t="shared" si="0"/>
        <v>0.27075431942688583</v>
      </c>
      <c r="E15" s="74">
        <v>257</v>
      </c>
      <c r="F15" s="74">
        <v>887</v>
      </c>
      <c r="G15" s="69">
        <f t="shared" ref="G15:G29" si="6">IF(F15=0, "NA", E15/F15)</f>
        <v>0.28974069898534388</v>
      </c>
      <c r="H15" s="74">
        <v>2</v>
      </c>
      <c r="I15" s="74">
        <v>2</v>
      </c>
      <c r="J15" s="69">
        <f t="shared" si="1"/>
        <v>1</v>
      </c>
      <c r="K15" s="74">
        <v>119</v>
      </c>
      <c r="L15" s="74">
        <v>232</v>
      </c>
      <c r="M15" s="69">
        <f t="shared" si="2"/>
        <v>0.51293103448275867</v>
      </c>
      <c r="N15" s="77">
        <f t="shared" ref="N15:N29" si="7">SUM(B15,E15,H15,K15)</f>
        <v>4233</v>
      </c>
      <c r="O15" s="74">
        <f t="shared" ref="O15:O29" si="8">SUM(C15,F15,I15,L15)</f>
        <v>15359</v>
      </c>
      <c r="P15" s="69">
        <f t="shared" ref="P15:P29" si="9">(N15/O15)</f>
        <v>0.27560388046096751</v>
      </c>
      <c r="Q15" s="17"/>
      <c r="R15" s="17"/>
      <c r="S15" s="185">
        <v>2009</v>
      </c>
      <c r="T15" s="185">
        <v>2653</v>
      </c>
      <c r="U15" s="185">
        <v>13</v>
      </c>
      <c r="V15" s="185">
        <v>2436</v>
      </c>
      <c r="W15" s="185">
        <v>28</v>
      </c>
      <c r="X15" s="185">
        <v>176</v>
      </c>
      <c r="Y15" s="17"/>
      <c r="Z15" s="17"/>
      <c r="AD15" s="73">
        <v>2008</v>
      </c>
      <c r="AE15" s="77">
        <v>0</v>
      </c>
      <c r="AF15" s="74">
        <v>14238</v>
      </c>
      <c r="AG15" s="69">
        <f t="shared" si="3"/>
        <v>0</v>
      </c>
      <c r="AH15" s="77">
        <v>0</v>
      </c>
      <c r="AI15" s="74">
        <v>887</v>
      </c>
      <c r="AJ15" s="69">
        <f t="shared" ref="AJ15:AJ29" si="10">IF(AI15=0, "NA", AH15/AI15)</f>
        <v>0</v>
      </c>
      <c r="AK15" s="77">
        <v>0</v>
      </c>
      <c r="AL15" s="74">
        <v>2</v>
      </c>
      <c r="AM15" s="69">
        <f t="shared" si="4"/>
        <v>0</v>
      </c>
      <c r="AN15" s="77">
        <v>0</v>
      </c>
      <c r="AO15" s="74">
        <v>232</v>
      </c>
      <c r="AP15" s="69">
        <f t="shared" si="5"/>
        <v>0</v>
      </c>
      <c r="AQ15" s="77">
        <f t="shared" ref="AQ15:AQ29" si="11">SUM(AE15,AH15,AK15,AN15)</f>
        <v>0</v>
      </c>
      <c r="AR15" s="74">
        <f t="shared" ref="AR15:AR29" si="12">SUM(AF15,AI15,AL15,AO15)</f>
        <v>15359</v>
      </c>
      <c r="AS15" s="69">
        <f t="shared" ref="AS15:AS29" si="13">(AQ15/AR15)</f>
        <v>0</v>
      </c>
    </row>
    <row r="16" spans="1:45" ht="14.5">
      <c r="A16" s="73">
        <v>2009</v>
      </c>
      <c r="B16" s="74">
        <v>2429</v>
      </c>
      <c r="C16" s="74">
        <v>10586</v>
      </c>
      <c r="D16" s="69">
        <f t="shared" si="0"/>
        <v>0.22945399584356699</v>
      </c>
      <c r="E16" s="74">
        <v>176</v>
      </c>
      <c r="F16" s="74">
        <v>677</v>
      </c>
      <c r="G16" s="69">
        <f t="shared" si="6"/>
        <v>0.25997045790251105</v>
      </c>
      <c r="H16" s="74">
        <v>13</v>
      </c>
      <c r="I16" s="74">
        <v>31</v>
      </c>
      <c r="J16" s="69">
        <f t="shared" si="1"/>
        <v>0.41935483870967744</v>
      </c>
      <c r="K16" s="74">
        <v>28</v>
      </c>
      <c r="L16" s="74">
        <v>60</v>
      </c>
      <c r="M16" s="69">
        <f t="shared" si="2"/>
        <v>0.46666666666666667</v>
      </c>
      <c r="N16" s="77">
        <f t="shared" si="7"/>
        <v>2646</v>
      </c>
      <c r="O16" s="74">
        <f t="shared" si="8"/>
        <v>11354</v>
      </c>
      <c r="P16" s="69">
        <f t="shared" si="9"/>
        <v>0.23304562268803947</v>
      </c>
      <c r="Q16" s="17"/>
      <c r="R16" s="17"/>
      <c r="S16" s="185">
        <v>2010</v>
      </c>
      <c r="T16" s="185">
        <v>2609</v>
      </c>
      <c r="U16" s="185">
        <v>23</v>
      </c>
      <c r="V16" s="185">
        <v>2399</v>
      </c>
      <c r="W16" s="185">
        <v>28</v>
      </c>
      <c r="X16" s="185">
        <v>159</v>
      </c>
      <c r="Y16" s="17"/>
      <c r="Z16" s="17"/>
      <c r="AD16" s="73">
        <v>2009</v>
      </c>
      <c r="AE16" s="77">
        <v>0</v>
      </c>
      <c r="AF16" s="74">
        <v>10586</v>
      </c>
      <c r="AG16" s="69">
        <f t="shared" si="3"/>
        <v>0</v>
      </c>
      <c r="AH16" s="77">
        <v>0</v>
      </c>
      <c r="AI16" s="74">
        <v>677</v>
      </c>
      <c r="AJ16" s="69">
        <f t="shared" si="10"/>
        <v>0</v>
      </c>
      <c r="AK16" s="77">
        <v>0</v>
      </c>
      <c r="AL16" s="74">
        <v>31</v>
      </c>
      <c r="AM16" s="69">
        <f t="shared" si="4"/>
        <v>0</v>
      </c>
      <c r="AN16" s="77">
        <v>0</v>
      </c>
      <c r="AO16" s="74">
        <v>60</v>
      </c>
      <c r="AP16" s="69">
        <f t="shared" si="5"/>
        <v>0</v>
      </c>
      <c r="AQ16" s="77">
        <f t="shared" si="11"/>
        <v>0</v>
      </c>
      <c r="AR16" s="74">
        <f t="shared" si="12"/>
        <v>11354</v>
      </c>
      <c r="AS16" s="69">
        <f t="shared" si="13"/>
        <v>0</v>
      </c>
    </row>
    <row r="17" spans="1:45" ht="14.5">
      <c r="A17" s="73">
        <v>2010</v>
      </c>
      <c r="B17" s="74">
        <v>2385</v>
      </c>
      <c r="C17" s="74">
        <v>11710</v>
      </c>
      <c r="D17" s="69">
        <f t="shared" si="0"/>
        <v>0.20367207514944491</v>
      </c>
      <c r="E17" s="74">
        <v>159</v>
      </c>
      <c r="F17" s="74">
        <v>660</v>
      </c>
      <c r="G17" s="69">
        <f t="shared" si="6"/>
        <v>0.24090909090909091</v>
      </c>
      <c r="H17" s="74">
        <v>23</v>
      </c>
      <c r="I17" s="74">
        <v>52</v>
      </c>
      <c r="J17" s="69">
        <f t="shared" si="1"/>
        <v>0.44230769230769229</v>
      </c>
      <c r="K17" s="74">
        <v>28</v>
      </c>
      <c r="L17" s="74">
        <v>79</v>
      </c>
      <c r="M17" s="69">
        <f t="shared" si="2"/>
        <v>0.35443037974683544</v>
      </c>
      <c r="N17" s="77">
        <f t="shared" si="7"/>
        <v>2595</v>
      </c>
      <c r="O17" s="74">
        <f t="shared" si="8"/>
        <v>12501</v>
      </c>
      <c r="P17" s="69">
        <f t="shared" si="9"/>
        <v>0.20758339332853371</v>
      </c>
      <c r="Q17" s="17"/>
      <c r="R17" s="17"/>
      <c r="S17" s="185">
        <v>2011</v>
      </c>
      <c r="T17" s="185">
        <v>2668</v>
      </c>
      <c r="U17" s="185">
        <v>30</v>
      </c>
      <c r="V17" s="185">
        <v>2250</v>
      </c>
      <c r="W17" s="185">
        <v>150</v>
      </c>
      <c r="X17" s="185">
        <v>238</v>
      </c>
      <c r="Y17" s="17"/>
      <c r="Z17" s="17"/>
      <c r="AD17" s="73">
        <v>2010</v>
      </c>
      <c r="AE17" s="77">
        <v>0</v>
      </c>
      <c r="AF17" s="74">
        <v>11710</v>
      </c>
      <c r="AG17" s="69">
        <f t="shared" si="3"/>
        <v>0</v>
      </c>
      <c r="AH17" s="77">
        <v>0</v>
      </c>
      <c r="AI17" s="74">
        <v>660</v>
      </c>
      <c r="AJ17" s="69">
        <f t="shared" si="10"/>
        <v>0</v>
      </c>
      <c r="AK17" s="77">
        <v>0</v>
      </c>
      <c r="AL17" s="74">
        <v>52</v>
      </c>
      <c r="AM17" s="69">
        <f t="shared" si="4"/>
        <v>0</v>
      </c>
      <c r="AN17" s="77">
        <v>0</v>
      </c>
      <c r="AO17" s="74">
        <v>79</v>
      </c>
      <c r="AP17" s="69">
        <f t="shared" si="5"/>
        <v>0</v>
      </c>
      <c r="AQ17" s="77">
        <f t="shared" si="11"/>
        <v>0</v>
      </c>
      <c r="AR17" s="74">
        <f t="shared" si="12"/>
        <v>12501</v>
      </c>
      <c r="AS17" s="69">
        <f t="shared" si="13"/>
        <v>0</v>
      </c>
    </row>
    <row r="18" spans="1:45" ht="14.5">
      <c r="A18" s="73">
        <v>2011</v>
      </c>
      <c r="B18" s="74">
        <v>2233</v>
      </c>
      <c r="C18" s="74">
        <v>11621</v>
      </c>
      <c r="D18" s="69">
        <f t="shared" si="0"/>
        <v>0.19215213837019191</v>
      </c>
      <c r="E18" s="74">
        <v>235</v>
      </c>
      <c r="F18" s="74">
        <v>1118</v>
      </c>
      <c r="G18" s="69">
        <f t="shared" si="6"/>
        <v>0.21019677996422181</v>
      </c>
      <c r="H18" s="74">
        <v>29</v>
      </c>
      <c r="I18" s="74">
        <v>92</v>
      </c>
      <c r="J18" s="69">
        <f t="shared" si="1"/>
        <v>0.31521739130434784</v>
      </c>
      <c r="K18" s="74">
        <v>149</v>
      </c>
      <c r="L18" s="74">
        <v>387</v>
      </c>
      <c r="M18" s="69">
        <f t="shared" si="2"/>
        <v>0.38501291989664083</v>
      </c>
      <c r="N18" s="77">
        <f t="shared" si="7"/>
        <v>2646</v>
      </c>
      <c r="O18" s="74">
        <f t="shared" si="8"/>
        <v>13218</v>
      </c>
      <c r="P18" s="69">
        <f t="shared" si="9"/>
        <v>0.20018157058556513</v>
      </c>
      <c r="Q18" s="17"/>
      <c r="R18" s="17"/>
      <c r="S18" s="185">
        <v>2012</v>
      </c>
      <c r="T18" s="185">
        <v>2546</v>
      </c>
      <c r="U18" s="185">
        <v>36</v>
      </c>
      <c r="V18" s="185">
        <v>2156</v>
      </c>
      <c r="W18" s="185">
        <v>130</v>
      </c>
      <c r="X18" s="185">
        <v>224</v>
      </c>
      <c r="Y18" s="17"/>
      <c r="Z18" s="17"/>
      <c r="AD18" s="73">
        <v>2011</v>
      </c>
      <c r="AE18" s="77">
        <v>0</v>
      </c>
      <c r="AF18" s="74">
        <v>11621</v>
      </c>
      <c r="AG18" s="69">
        <f t="shared" si="3"/>
        <v>0</v>
      </c>
      <c r="AH18" s="77">
        <v>0</v>
      </c>
      <c r="AI18" s="74">
        <v>1118</v>
      </c>
      <c r="AJ18" s="69">
        <f t="shared" si="10"/>
        <v>0</v>
      </c>
      <c r="AK18" s="77">
        <v>0</v>
      </c>
      <c r="AL18" s="74">
        <v>92</v>
      </c>
      <c r="AM18" s="69">
        <f t="shared" si="4"/>
        <v>0</v>
      </c>
      <c r="AN18" s="77">
        <v>0</v>
      </c>
      <c r="AO18" s="74">
        <v>387</v>
      </c>
      <c r="AP18" s="69">
        <f t="shared" si="5"/>
        <v>0</v>
      </c>
      <c r="AQ18" s="77">
        <f t="shared" si="11"/>
        <v>0</v>
      </c>
      <c r="AR18" s="74">
        <f t="shared" si="12"/>
        <v>13218</v>
      </c>
      <c r="AS18" s="69">
        <f t="shared" si="13"/>
        <v>0</v>
      </c>
    </row>
    <row r="19" spans="1:45" ht="14.5">
      <c r="A19" s="73">
        <v>2012</v>
      </c>
      <c r="B19" s="74">
        <v>2141</v>
      </c>
      <c r="C19" s="74">
        <v>11286</v>
      </c>
      <c r="D19" s="69">
        <f t="shared" si="0"/>
        <v>0.18970405812511076</v>
      </c>
      <c r="E19" s="74">
        <v>224</v>
      </c>
      <c r="F19" s="74">
        <v>970</v>
      </c>
      <c r="G19" s="69">
        <f t="shared" si="6"/>
        <v>0.2309278350515464</v>
      </c>
      <c r="H19" s="74">
        <v>35</v>
      </c>
      <c r="I19" s="74">
        <v>149</v>
      </c>
      <c r="J19" s="69">
        <f t="shared" si="1"/>
        <v>0.2348993288590604</v>
      </c>
      <c r="K19" s="74">
        <v>128</v>
      </c>
      <c r="L19" s="74">
        <v>350</v>
      </c>
      <c r="M19" s="69">
        <f t="shared" si="2"/>
        <v>0.36571428571428571</v>
      </c>
      <c r="N19" s="77">
        <f t="shared" si="7"/>
        <v>2528</v>
      </c>
      <c r="O19" s="74">
        <f t="shared" si="8"/>
        <v>12755</v>
      </c>
      <c r="P19" s="69">
        <f t="shared" si="9"/>
        <v>0.19819678557428461</v>
      </c>
      <c r="Q19" s="17"/>
      <c r="R19" s="17"/>
      <c r="S19" s="185">
        <v>2013</v>
      </c>
      <c r="T19" s="185">
        <v>1937</v>
      </c>
      <c r="U19" s="185">
        <v>32</v>
      </c>
      <c r="V19" s="185">
        <v>1636</v>
      </c>
      <c r="W19" s="185">
        <v>91</v>
      </c>
      <c r="X19" s="185">
        <v>178</v>
      </c>
      <c r="Y19" s="17"/>
      <c r="Z19" s="17"/>
      <c r="AD19" s="73">
        <v>2012</v>
      </c>
      <c r="AE19" s="77">
        <v>0</v>
      </c>
      <c r="AF19" s="74">
        <v>11286</v>
      </c>
      <c r="AG19" s="69">
        <f t="shared" si="3"/>
        <v>0</v>
      </c>
      <c r="AH19" s="77">
        <v>0</v>
      </c>
      <c r="AI19" s="74">
        <v>970</v>
      </c>
      <c r="AJ19" s="69">
        <f t="shared" si="10"/>
        <v>0</v>
      </c>
      <c r="AK19" s="77">
        <v>0</v>
      </c>
      <c r="AL19" s="74">
        <v>149</v>
      </c>
      <c r="AM19" s="69">
        <f t="shared" si="4"/>
        <v>0</v>
      </c>
      <c r="AN19" s="77">
        <v>0</v>
      </c>
      <c r="AO19" s="74">
        <v>350</v>
      </c>
      <c r="AP19" s="69">
        <f t="shared" si="5"/>
        <v>0</v>
      </c>
      <c r="AQ19" s="77">
        <f t="shared" si="11"/>
        <v>0</v>
      </c>
      <c r="AR19" s="74">
        <f t="shared" si="12"/>
        <v>12755</v>
      </c>
      <c r="AS19" s="69">
        <f t="shared" si="13"/>
        <v>0</v>
      </c>
    </row>
    <row r="20" spans="1:45" ht="14.5">
      <c r="A20" s="73">
        <v>2013</v>
      </c>
      <c r="B20" s="74">
        <v>1624</v>
      </c>
      <c r="C20" s="74">
        <v>10185</v>
      </c>
      <c r="D20" s="69">
        <f t="shared" si="0"/>
        <v>0.15945017182130583</v>
      </c>
      <c r="E20" s="74">
        <v>178</v>
      </c>
      <c r="F20" s="74">
        <v>856</v>
      </c>
      <c r="G20" s="69">
        <f t="shared" si="6"/>
        <v>0.20794392523364486</v>
      </c>
      <c r="H20" s="74">
        <v>32</v>
      </c>
      <c r="I20" s="74">
        <v>172</v>
      </c>
      <c r="J20" s="69">
        <f t="shared" si="1"/>
        <v>0.18604651162790697</v>
      </c>
      <c r="K20" s="74">
        <v>91</v>
      </c>
      <c r="L20" s="74">
        <v>302</v>
      </c>
      <c r="M20" s="69">
        <f t="shared" si="2"/>
        <v>0.30132450331125826</v>
      </c>
      <c r="N20" s="77">
        <f t="shared" si="7"/>
        <v>1925</v>
      </c>
      <c r="O20" s="74">
        <f t="shared" si="8"/>
        <v>11515</v>
      </c>
      <c r="P20" s="69">
        <f t="shared" si="9"/>
        <v>0.16717325227963525</v>
      </c>
      <c r="Q20" s="17"/>
      <c r="R20" s="17"/>
      <c r="S20" s="185">
        <v>2014</v>
      </c>
      <c r="T20" s="185">
        <v>1602</v>
      </c>
      <c r="U20" s="185">
        <v>36</v>
      </c>
      <c r="V20" s="185">
        <v>1289</v>
      </c>
      <c r="W20" s="185">
        <v>120</v>
      </c>
      <c r="X20" s="185">
        <v>157</v>
      </c>
      <c r="Y20" s="17"/>
      <c r="Z20" s="17"/>
      <c r="AD20" s="73">
        <v>2013</v>
      </c>
      <c r="AE20" s="77">
        <v>0</v>
      </c>
      <c r="AF20" s="74">
        <v>10185</v>
      </c>
      <c r="AG20" s="69">
        <f t="shared" si="3"/>
        <v>0</v>
      </c>
      <c r="AH20" s="77">
        <v>0</v>
      </c>
      <c r="AI20" s="74">
        <v>856</v>
      </c>
      <c r="AJ20" s="69">
        <f t="shared" si="10"/>
        <v>0</v>
      </c>
      <c r="AK20" s="77">
        <v>0</v>
      </c>
      <c r="AL20" s="74">
        <v>172</v>
      </c>
      <c r="AM20" s="69">
        <f t="shared" si="4"/>
        <v>0</v>
      </c>
      <c r="AN20" s="77">
        <v>0</v>
      </c>
      <c r="AO20" s="74">
        <v>302</v>
      </c>
      <c r="AP20" s="69">
        <f t="shared" si="5"/>
        <v>0</v>
      </c>
      <c r="AQ20" s="77">
        <f t="shared" si="11"/>
        <v>0</v>
      </c>
      <c r="AR20" s="74">
        <f t="shared" si="12"/>
        <v>11515</v>
      </c>
      <c r="AS20" s="69">
        <f t="shared" si="13"/>
        <v>0</v>
      </c>
    </row>
    <row r="21" spans="1:45" ht="14.5">
      <c r="A21" s="73">
        <v>2014</v>
      </c>
      <c r="B21" s="74">
        <v>1282</v>
      </c>
      <c r="C21" s="74">
        <v>9115</v>
      </c>
      <c r="D21" s="69">
        <f t="shared" si="0"/>
        <v>0.14064728469555676</v>
      </c>
      <c r="E21" s="74">
        <v>153</v>
      </c>
      <c r="F21" s="74">
        <v>877</v>
      </c>
      <c r="G21" s="69">
        <f t="shared" si="6"/>
        <v>0.17445838084378562</v>
      </c>
      <c r="H21" s="74">
        <v>36</v>
      </c>
      <c r="I21" s="74">
        <v>235</v>
      </c>
      <c r="J21" s="69">
        <f t="shared" si="1"/>
        <v>0.15319148936170213</v>
      </c>
      <c r="K21" s="74">
        <v>120</v>
      </c>
      <c r="L21" s="74">
        <v>314</v>
      </c>
      <c r="M21" s="69">
        <f t="shared" si="2"/>
        <v>0.38216560509554143</v>
      </c>
      <c r="N21" s="77">
        <f t="shared" si="7"/>
        <v>1591</v>
      </c>
      <c r="O21" s="74">
        <f t="shared" si="8"/>
        <v>10541</v>
      </c>
      <c r="P21" s="69">
        <f t="shared" si="9"/>
        <v>0.15093444644720616</v>
      </c>
      <c r="Q21" s="17"/>
      <c r="R21" s="17"/>
      <c r="S21" s="185">
        <v>2015</v>
      </c>
      <c r="T21" s="185">
        <v>1485</v>
      </c>
      <c r="U21" s="185">
        <v>27</v>
      </c>
      <c r="V21" s="185">
        <v>1147</v>
      </c>
      <c r="W21" s="185">
        <v>112</v>
      </c>
      <c r="X21" s="185">
        <v>199</v>
      </c>
      <c r="Y21" s="17"/>
      <c r="Z21" s="17"/>
      <c r="AD21" s="73">
        <v>2014</v>
      </c>
      <c r="AE21" s="77">
        <v>0</v>
      </c>
      <c r="AF21" s="74">
        <v>9115</v>
      </c>
      <c r="AG21" s="69">
        <f t="shared" si="3"/>
        <v>0</v>
      </c>
      <c r="AH21" s="77">
        <v>0</v>
      </c>
      <c r="AI21" s="74">
        <v>877</v>
      </c>
      <c r="AJ21" s="69">
        <f t="shared" si="10"/>
        <v>0</v>
      </c>
      <c r="AK21" s="77">
        <v>0</v>
      </c>
      <c r="AL21" s="74">
        <v>235</v>
      </c>
      <c r="AM21" s="69">
        <f t="shared" si="4"/>
        <v>0</v>
      </c>
      <c r="AN21" s="77">
        <v>0</v>
      </c>
      <c r="AO21" s="74">
        <v>314</v>
      </c>
      <c r="AP21" s="69">
        <f t="shared" si="5"/>
        <v>0</v>
      </c>
      <c r="AQ21" s="77">
        <f t="shared" si="11"/>
        <v>0</v>
      </c>
      <c r="AR21" s="74">
        <f t="shared" si="12"/>
        <v>10541</v>
      </c>
      <c r="AS21" s="69">
        <f t="shared" si="13"/>
        <v>0</v>
      </c>
    </row>
    <row r="22" spans="1:45" ht="14.5">
      <c r="A22" s="73">
        <v>2015</v>
      </c>
      <c r="B22" s="74">
        <v>1141</v>
      </c>
      <c r="C22" s="74">
        <v>8319</v>
      </c>
      <c r="D22" s="69">
        <f t="shared" si="0"/>
        <v>0.13715590816203871</v>
      </c>
      <c r="E22" s="74">
        <v>197</v>
      </c>
      <c r="F22" s="74">
        <v>1008</v>
      </c>
      <c r="G22" s="69">
        <f t="shared" si="6"/>
        <v>0.19543650793650794</v>
      </c>
      <c r="H22" s="74">
        <v>27</v>
      </c>
      <c r="I22" s="74">
        <v>160</v>
      </c>
      <c r="J22" s="69">
        <f t="shared" si="1"/>
        <v>0.16875000000000001</v>
      </c>
      <c r="K22" s="74">
        <v>110</v>
      </c>
      <c r="L22" s="74">
        <v>490</v>
      </c>
      <c r="M22" s="69">
        <f t="shared" si="2"/>
        <v>0.22448979591836735</v>
      </c>
      <c r="N22" s="77">
        <f t="shared" si="7"/>
        <v>1475</v>
      </c>
      <c r="O22" s="74">
        <f t="shared" si="8"/>
        <v>9977</v>
      </c>
      <c r="P22" s="69">
        <f t="shared" si="9"/>
        <v>0.14784003207376967</v>
      </c>
      <c r="Q22" s="17"/>
      <c r="R22" s="17"/>
      <c r="S22" s="185">
        <v>2016</v>
      </c>
      <c r="T22" s="185">
        <v>1062</v>
      </c>
      <c r="U22" s="185">
        <v>16</v>
      </c>
      <c r="V22" s="185">
        <v>802</v>
      </c>
      <c r="W22" s="185">
        <v>119</v>
      </c>
      <c r="X22" s="185">
        <v>125</v>
      </c>
      <c r="Y22" s="17"/>
      <c r="Z22" s="17"/>
      <c r="AD22" s="73">
        <v>2015</v>
      </c>
      <c r="AE22" s="77">
        <v>0</v>
      </c>
      <c r="AF22" s="74">
        <v>8319</v>
      </c>
      <c r="AG22" s="69">
        <f t="shared" si="3"/>
        <v>0</v>
      </c>
      <c r="AH22" s="77">
        <v>0</v>
      </c>
      <c r="AI22" s="74">
        <v>1008</v>
      </c>
      <c r="AJ22" s="69">
        <f t="shared" si="10"/>
        <v>0</v>
      </c>
      <c r="AK22" s="77">
        <v>0</v>
      </c>
      <c r="AL22" s="74">
        <v>160</v>
      </c>
      <c r="AM22" s="69">
        <f t="shared" si="4"/>
        <v>0</v>
      </c>
      <c r="AN22" s="77">
        <v>0</v>
      </c>
      <c r="AO22" s="74">
        <v>490</v>
      </c>
      <c r="AP22" s="69">
        <f t="shared" si="5"/>
        <v>0</v>
      </c>
      <c r="AQ22" s="77">
        <f t="shared" si="11"/>
        <v>0</v>
      </c>
      <c r="AR22" s="74">
        <f t="shared" si="12"/>
        <v>9977</v>
      </c>
      <c r="AS22" s="69">
        <f t="shared" si="13"/>
        <v>0</v>
      </c>
    </row>
    <row r="23" spans="1:45" ht="14.5">
      <c r="A23" s="73">
        <v>2016</v>
      </c>
      <c r="B23" s="74">
        <v>795</v>
      </c>
      <c r="C23" s="74">
        <v>6589</v>
      </c>
      <c r="D23" s="69">
        <f t="shared" si="0"/>
        <v>0.12065563818485354</v>
      </c>
      <c r="E23" s="74">
        <v>125</v>
      </c>
      <c r="F23" s="74">
        <v>739</v>
      </c>
      <c r="G23" s="69">
        <f t="shared" si="6"/>
        <v>0.16914749661705006</v>
      </c>
      <c r="H23" s="74">
        <v>15</v>
      </c>
      <c r="I23" s="74">
        <v>102</v>
      </c>
      <c r="J23" s="69">
        <f t="shared" si="1"/>
        <v>0.14705882352941177</v>
      </c>
      <c r="K23" s="74">
        <v>119</v>
      </c>
      <c r="L23" s="74">
        <v>431</v>
      </c>
      <c r="M23" s="69">
        <f t="shared" si="2"/>
        <v>0.27610208816705334</v>
      </c>
      <c r="N23" s="77">
        <f t="shared" si="7"/>
        <v>1054</v>
      </c>
      <c r="O23" s="74">
        <f t="shared" si="8"/>
        <v>7861</v>
      </c>
      <c r="P23" s="69">
        <f t="shared" si="9"/>
        <v>0.13407963363439765</v>
      </c>
      <c r="Q23" s="17"/>
      <c r="R23" s="17"/>
      <c r="S23" s="185">
        <v>2017</v>
      </c>
      <c r="T23" s="185">
        <v>751</v>
      </c>
      <c r="U23" s="185">
        <v>6</v>
      </c>
      <c r="V23" s="185">
        <v>579</v>
      </c>
      <c r="W23" s="185">
        <v>65</v>
      </c>
      <c r="X23" s="185">
        <v>101</v>
      </c>
      <c r="Y23" s="17"/>
      <c r="Z23" s="17"/>
      <c r="AD23" s="73">
        <v>2016</v>
      </c>
      <c r="AE23" s="77">
        <v>0</v>
      </c>
      <c r="AF23" s="74">
        <v>6589</v>
      </c>
      <c r="AG23" s="69">
        <f t="shared" si="3"/>
        <v>0</v>
      </c>
      <c r="AH23" s="77">
        <v>0</v>
      </c>
      <c r="AI23" s="74">
        <v>739</v>
      </c>
      <c r="AJ23" s="69">
        <f t="shared" si="10"/>
        <v>0</v>
      </c>
      <c r="AK23" s="77">
        <v>0</v>
      </c>
      <c r="AL23" s="74">
        <v>102</v>
      </c>
      <c r="AM23" s="69">
        <f t="shared" si="4"/>
        <v>0</v>
      </c>
      <c r="AN23" s="77">
        <v>0</v>
      </c>
      <c r="AO23" s="74">
        <v>431</v>
      </c>
      <c r="AP23" s="69">
        <f t="shared" si="5"/>
        <v>0</v>
      </c>
      <c r="AQ23" s="77">
        <f t="shared" si="11"/>
        <v>0</v>
      </c>
      <c r="AR23" s="74">
        <f t="shared" si="12"/>
        <v>7861</v>
      </c>
      <c r="AS23" s="69">
        <f t="shared" si="13"/>
        <v>0</v>
      </c>
    </row>
    <row r="24" spans="1:45" ht="14.5">
      <c r="A24" s="73">
        <v>2017</v>
      </c>
      <c r="B24" s="74">
        <v>572</v>
      </c>
      <c r="C24" s="74">
        <v>6102</v>
      </c>
      <c r="D24" s="69">
        <f t="shared" si="0"/>
        <v>9.3739757456571621E-2</v>
      </c>
      <c r="E24" s="74">
        <v>101</v>
      </c>
      <c r="F24" s="74">
        <v>481</v>
      </c>
      <c r="G24" s="69">
        <f t="shared" si="6"/>
        <v>0.20997920997920999</v>
      </c>
      <c r="H24" s="74">
        <v>6</v>
      </c>
      <c r="I24" s="74">
        <v>47</v>
      </c>
      <c r="J24" s="69">
        <f t="shared" si="1"/>
        <v>0.1276595744680851</v>
      </c>
      <c r="K24" s="74">
        <v>65</v>
      </c>
      <c r="L24" s="74">
        <v>272</v>
      </c>
      <c r="M24" s="69">
        <f t="shared" si="2"/>
        <v>0.23897058823529413</v>
      </c>
      <c r="N24" s="77">
        <f t="shared" si="7"/>
        <v>744</v>
      </c>
      <c r="O24" s="74">
        <f t="shared" si="8"/>
        <v>6902</v>
      </c>
      <c r="P24" s="69">
        <f t="shared" si="9"/>
        <v>0.10779484207476094</v>
      </c>
      <c r="Q24" s="17"/>
      <c r="R24" s="17"/>
      <c r="S24" s="185">
        <v>2018</v>
      </c>
      <c r="T24" s="185">
        <v>521</v>
      </c>
      <c r="U24" s="185">
        <v>7</v>
      </c>
      <c r="V24" s="185">
        <v>402</v>
      </c>
      <c r="W24" s="185">
        <v>59</v>
      </c>
      <c r="X24" s="185">
        <v>53</v>
      </c>
      <c r="Y24" s="17"/>
      <c r="Z24" s="17"/>
      <c r="AD24" s="73">
        <v>2017</v>
      </c>
      <c r="AE24" s="77">
        <v>0</v>
      </c>
      <c r="AF24" s="74">
        <v>6102</v>
      </c>
      <c r="AG24" s="69">
        <f t="shared" si="3"/>
        <v>0</v>
      </c>
      <c r="AH24" s="77">
        <v>0</v>
      </c>
      <c r="AI24" s="74">
        <v>481</v>
      </c>
      <c r="AJ24" s="69">
        <f t="shared" si="10"/>
        <v>0</v>
      </c>
      <c r="AK24" s="77">
        <v>0</v>
      </c>
      <c r="AL24" s="74">
        <v>47</v>
      </c>
      <c r="AM24" s="69">
        <f t="shared" si="4"/>
        <v>0</v>
      </c>
      <c r="AN24" s="77">
        <v>0</v>
      </c>
      <c r="AO24" s="74">
        <v>272</v>
      </c>
      <c r="AP24" s="69">
        <f t="shared" si="5"/>
        <v>0</v>
      </c>
      <c r="AQ24" s="77">
        <f t="shared" si="11"/>
        <v>0</v>
      </c>
      <c r="AR24" s="74">
        <f t="shared" si="12"/>
        <v>6902</v>
      </c>
      <c r="AS24" s="69">
        <f t="shared" si="13"/>
        <v>0</v>
      </c>
    </row>
    <row r="25" spans="1:45" ht="14.5">
      <c r="A25" s="73">
        <v>2018</v>
      </c>
      <c r="B25" s="74">
        <v>401</v>
      </c>
      <c r="C25" s="74">
        <v>6280</v>
      </c>
      <c r="D25" s="69">
        <f t="shared" si="0"/>
        <v>6.3853503184713375E-2</v>
      </c>
      <c r="E25" s="74">
        <v>53</v>
      </c>
      <c r="F25" s="74">
        <v>346</v>
      </c>
      <c r="G25" s="69">
        <f t="shared" si="6"/>
        <v>0.15317919075144509</v>
      </c>
      <c r="H25" s="74">
        <v>7</v>
      </c>
      <c r="I25" s="74">
        <v>66</v>
      </c>
      <c r="J25" s="69">
        <f t="shared" si="1"/>
        <v>0.10606060606060606</v>
      </c>
      <c r="K25" s="74">
        <v>58</v>
      </c>
      <c r="L25" s="74">
        <v>227</v>
      </c>
      <c r="M25" s="69">
        <f t="shared" si="2"/>
        <v>0.25550660792951541</v>
      </c>
      <c r="N25" s="77">
        <f t="shared" si="7"/>
        <v>519</v>
      </c>
      <c r="O25" s="74">
        <f t="shared" si="8"/>
        <v>6919</v>
      </c>
      <c r="P25" s="69">
        <f t="shared" si="9"/>
        <v>7.5010839716722066E-2</v>
      </c>
      <c r="Q25" s="17"/>
      <c r="R25" s="17"/>
      <c r="S25" s="185">
        <v>2019</v>
      </c>
      <c r="T25" s="185">
        <v>397</v>
      </c>
      <c r="U25" s="186"/>
      <c r="V25" s="185">
        <v>303</v>
      </c>
      <c r="W25" s="185">
        <v>42</v>
      </c>
      <c r="X25" s="185">
        <v>52</v>
      </c>
      <c r="Y25" s="17"/>
      <c r="Z25" s="17"/>
      <c r="AD25" s="73">
        <v>2018</v>
      </c>
      <c r="AE25" s="77">
        <v>0</v>
      </c>
      <c r="AF25" s="74">
        <v>6280</v>
      </c>
      <c r="AG25" s="69">
        <f t="shared" si="3"/>
        <v>0</v>
      </c>
      <c r="AH25" s="77">
        <v>0</v>
      </c>
      <c r="AI25" s="74">
        <v>346</v>
      </c>
      <c r="AJ25" s="69">
        <f t="shared" si="10"/>
        <v>0</v>
      </c>
      <c r="AK25" s="77">
        <v>0</v>
      </c>
      <c r="AL25" s="74">
        <v>66</v>
      </c>
      <c r="AM25" s="69">
        <f t="shared" si="4"/>
        <v>0</v>
      </c>
      <c r="AN25" s="77">
        <v>0</v>
      </c>
      <c r="AO25" s="74">
        <v>227</v>
      </c>
      <c r="AP25" s="69">
        <f t="shared" si="5"/>
        <v>0</v>
      </c>
      <c r="AQ25" s="77">
        <f t="shared" si="11"/>
        <v>0</v>
      </c>
      <c r="AR25" s="74">
        <f t="shared" si="12"/>
        <v>6919</v>
      </c>
      <c r="AS25" s="69">
        <f t="shared" si="13"/>
        <v>0</v>
      </c>
    </row>
    <row r="26" spans="1:45" ht="14.5">
      <c r="A26" s="73">
        <v>2019</v>
      </c>
      <c r="B26" s="74">
        <v>298</v>
      </c>
      <c r="C26" s="74">
        <v>4355</v>
      </c>
      <c r="D26" s="69">
        <f t="shared" si="0"/>
        <v>6.8427095292766929E-2</v>
      </c>
      <c r="E26" s="74">
        <v>51</v>
      </c>
      <c r="F26" s="74">
        <v>370</v>
      </c>
      <c r="G26" s="69">
        <f t="shared" si="6"/>
        <v>0.13783783783783785</v>
      </c>
      <c r="H26" s="74">
        <v>0</v>
      </c>
      <c r="I26" s="74">
        <v>7</v>
      </c>
      <c r="J26" s="69">
        <f t="shared" si="1"/>
        <v>0</v>
      </c>
      <c r="K26" s="74">
        <v>41</v>
      </c>
      <c r="L26" s="74">
        <v>243</v>
      </c>
      <c r="M26" s="69">
        <f t="shared" si="2"/>
        <v>0.16872427983539096</v>
      </c>
      <c r="N26" s="77">
        <f t="shared" si="7"/>
        <v>390</v>
      </c>
      <c r="O26" s="74">
        <f t="shared" si="8"/>
        <v>4975</v>
      </c>
      <c r="P26" s="69">
        <f t="shared" si="9"/>
        <v>7.8391959798994978E-2</v>
      </c>
      <c r="Q26" s="17"/>
      <c r="R26" s="17"/>
      <c r="S26" s="185">
        <v>2020</v>
      </c>
      <c r="T26" s="185">
        <v>641</v>
      </c>
      <c r="U26" s="186"/>
      <c r="V26" s="185">
        <v>609</v>
      </c>
      <c r="W26" s="185">
        <v>11</v>
      </c>
      <c r="X26" s="185">
        <v>21</v>
      </c>
      <c r="Y26" s="17"/>
      <c r="Z26" s="17"/>
      <c r="AD26" s="73">
        <v>2019</v>
      </c>
      <c r="AE26" s="77">
        <v>0</v>
      </c>
      <c r="AF26" s="74">
        <v>4355</v>
      </c>
      <c r="AG26" s="69">
        <f t="shared" si="3"/>
        <v>0</v>
      </c>
      <c r="AH26" s="77">
        <v>0</v>
      </c>
      <c r="AI26" s="74">
        <v>370</v>
      </c>
      <c r="AJ26" s="69">
        <f t="shared" si="10"/>
        <v>0</v>
      </c>
      <c r="AK26" s="77">
        <v>0</v>
      </c>
      <c r="AL26" s="74">
        <v>7</v>
      </c>
      <c r="AM26" s="69">
        <f t="shared" si="4"/>
        <v>0</v>
      </c>
      <c r="AN26" s="77">
        <v>0</v>
      </c>
      <c r="AO26" s="74">
        <v>243</v>
      </c>
      <c r="AP26" s="69">
        <f t="shared" si="5"/>
        <v>0</v>
      </c>
      <c r="AQ26" s="77">
        <f t="shared" si="11"/>
        <v>0</v>
      </c>
      <c r="AR26" s="74">
        <f t="shared" si="12"/>
        <v>4975</v>
      </c>
      <c r="AS26" s="69">
        <f t="shared" si="13"/>
        <v>0</v>
      </c>
    </row>
    <row r="27" spans="1:45" ht="14.5">
      <c r="A27" s="73">
        <v>2020</v>
      </c>
      <c r="B27" s="74">
        <v>607</v>
      </c>
      <c r="C27" s="74">
        <v>3286</v>
      </c>
      <c r="D27" s="69">
        <f t="shared" si="0"/>
        <v>0.18472306755934267</v>
      </c>
      <c r="E27" s="74">
        <v>21</v>
      </c>
      <c r="F27" s="74">
        <v>169</v>
      </c>
      <c r="G27" s="69">
        <f t="shared" si="6"/>
        <v>0.1242603550295858</v>
      </c>
      <c r="H27" s="74">
        <v>0</v>
      </c>
      <c r="I27" s="74">
        <v>25</v>
      </c>
      <c r="J27" s="69">
        <f t="shared" si="1"/>
        <v>0</v>
      </c>
      <c r="K27" s="74">
        <v>11</v>
      </c>
      <c r="L27" s="74">
        <v>90</v>
      </c>
      <c r="M27" s="69">
        <f t="shared" si="2"/>
        <v>0.12222222222222222</v>
      </c>
      <c r="N27" s="77">
        <f t="shared" si="7"/>
        <v>639</v>
      </c>
      <c r="O27" s="74">
        <f t="shared" si="8"/>
        <v>3570</v>
      </c>
      <c r="P27" s="69">
        <f t="shared" si="9"/>
        <v>0.17899159663865546</v>
      </c>
      <c r="Q27" s="17"/>
      <c r="R27" s="17"/>
      <c r="S27" s="185">
        <v>2021</v>
      </c>
      <c r="T27" s="185">
        <v>140</v>
      </c>
      <c r="U27" s="185">
        <v>1</v>
      </c>
      <c r="V27" s="185">
        <v>79</v>
      </c>
      <c r="W27" s="185">
        <v>7</v>
      </c>
      <c r="X27" s="185">
        <v>53</v>
      </c>
      <c r="Y27" s="17"/>
      <c r="Z27" s="17"/>
      <c r="AD27" s="73">
        <v>2020</v>
      </c>
      <c r="AE27" s="77">
        <v>0</v>
      </c>
      <c r="AF27" s="74">
        <v>3286</v>
      </c>
      <c r="AG27" s="69">
        <f t="shared" si="3"/>
        <v>0</v>
      </c>
      <c r="AH27" s="77">
        <v>0</v>
      </c>
      <c r="AI27" s="74">
        <v>169</v>
      </c>
      <c r="AJ27" s="69">
        <f t="shared" si="10"/>
        <v>0</v>
      </c>
      <c r="AK27" s="77">
        <v>0</v>
      </c>
      <c r="AL27" s="74">
        <v>25</v>
      </c>
      <c r="AM27" s="69">
        <f t="shared" si="4"/>
        <v>0</v>
      </c>
      <c r="AN27" s="77">
        <v>0</v>
      </c>
      <c r="AO27" s="74">
        <v>90</v>
      </c>
      <c r="AP27" s="69">
        <f t="shared" si="5"/>
        <v>0</v>
      </c>
      <c r="AQ27" s="77">
        <f t="shared" si="11"/>
        <v>0</v>
      </c>
      <c r="AR27" s="74">
        <f t="shared" si="12"/>
        <v>3570</v>
      </c>
      <c r="AS27" s="69">
        <f t="shared" si="13"/>
        <v>0</v>
      </c>
    </row>
    <row r="28" spans="1:45" ht="14.5">
      <c r="A28" s="73">
        <v>2021</v>
      </c>
      <c r="B28" s="74">
        <v>78</v>
      </c>
      <c r="C28" s="74">
        <v>832</v>
      </c>
      <c r="D28" s="69">
        <f t="shared" si="0"/>
        <v>9.375E-2</v>
      </c>
      <c r="E28" s="74">
        <v>53</v>
      </c>
      <c r="F28" s="74">
        <v>113</v>
      </c>
      <c r="G28" s="69">
        <f t="shared" si="6"/>
        <v>0.46902654867256638</v>
      </c>
      <c r="H28" s="74">
        <v>1</v>
      </c>
      <c r="I28" s="74">
        <v>14</v>
      </c>
      <c r="J28" s="69">
        <f t="shared" si="1"/>
        <v>7.1428571428571425E-2</v>
      </c>
      <c r="K28" s="74">
        <v>7</v>
      </c>
      <c r="L28" s="74">
        <v>24</v>
      </c>
      <c r="M28" s="69">
        <f t="shared" si="2"/>
        <v>0.29166666666666669</v>
      </c>
      <c r="N28" s="77">
        <f t="shared" si="7"/>
        <v>139</v>
      </c>
      <c r="O28" s="74">
        <f t="shared" si="8"/>
        <v>983</v>
      </c>
      <c r="P28" s="69">
        <f t="shared" si="9"/>
        <v>0.14140386571719227</v>
      </c>
      <c r="Q28" s="17"/>
      <c r="R28" s="17"/>
      <c r="S28" s="185">
        <v>2022</v>
      </c>
      <c r="T28" s="185">
        <v>10</v>
      </c>
      <c r="U28" s="186"/>
      <c r="V28" s="185">
        <v>6</v>
      </c>
      <c r="W28" s="186"/>
      <c r="X28" s="185">
        <v>4</v>
      </c>
      <c r="Y28" s="17"/>
      <c r="Z28" s="17"/>
      <c r="AD28" s="73">
        <v>2021</v>
      </c>
      <c r="AE28" s="77">
        <v>0</v>
      </c>
      <c r="AF28" s="74">
        <v>832</v>
      </c>
      <c r="AG28" s="69">
        <f t="shared" si="3"/>
        <v>0</v>
      </c>
      <c r="AH28" s="77">
        <v>0</v>
      </c>
      <c r="AI28" s="74">
        <v>113</v>
      </c>
      <c r="AJ28" s="69">
        <f t="shared" si="10"/>
        <v>0</v>
      </c>
      <c r="AK28" s="77">
        <v>0</v>
      </c>
      <c r="AL28" s="74">
        <v>14</v>
      </c>
      <c r="AM28" s="69">
        <f t="shared" si="4"/>
        <v>0</v>
      </c>
      <c r="AN28" s="77">
        <v>0</v>
      </c>
      <c r="AO28" s="74">
        <v>24</v>
      </c>
      <c r="AP28" s="69">
        <f t="shared" si="5"/>
        <v>0</v>
      </c>
      <c r="AQ28" s="77">
        <f t="shared" si="11"/>
        <v>0</v>
      </c>
      <c r="AR28" s="74">
        <f t="shared" si="12"/>
        <v>983</v>
      </c>
      <c r="AS28" s="69">
        <f t="shared" si="13"/>
        <v>0</v>
      </c>
    </row>
    <row r="29" spans="1:45" ht="15" customHeight="1" thickBot="1">
      <c r="A29" s="73">
        <v>2022</v>
      </c>
      <c r="B29" s="133">
        <v>6</v>
      </c>
      <c r="C29" s="133">
        <v>29</v>
      </c>
      <c r="D29" s="93">
        <f t="shared" si="0"/>
        <v>0.20689655172413793</v>
      </c>
      <c r="E29" s="133">
        <v>4</v>
      </c>
      <c r="F29" s="133">
        <v>7</v>
      </c>
      <c r="G29" s="93">
        <f t="shared" si="6"/>
        <v>0.5714285714285714</v>
      </c>
      <c r="H29" s="133"/>
      <c r="I29" s="133"/>
      <c r="J29" s="93"/>
      <c r="K29" s="133">
        <v>0</v>
      </c>
      <c r="L29" s="133">
        <v>1</v>
      </c>
      <c r="M29" s="93">
        <f t="shared" si="2"/>
        <v>0</v>
      </c>
      <c r="N29" s="132">
        <f t="shared" si="7"/>
        <v>10</v>
      </c>
      <c r="O29" s="133">
        <f t="shared" si="8"/>
        <v>37</v>
      </c>
      <c r="P29" s="93">
        <f t="shared" si="9"/>
        <v>0.27027027027027029</v>
      </c>
      <c r="Q29" s="17"/>
      <c r="R29" s="17"/>
      <c r="S29" s="17"/>
      <c r="T29" s="17">
        <f>SUM(T13:T28)</f>
        <v>23272</v>
      </c>
      <c r="U29" s="17"/>
      <c r="V29" s="17"/>
      <c r="W29" s="17"/>
      <c r="X29" s="17"/>
      <c r="Y29" s="17"/>
      <c r="Z29" s="17"/>
      <c r="AD29" s="73">
        <v>2022</v>
      </c>
      <c r="AE29" s="132">
        <v>0</v>
      </c>
      <c r="AF29" s="133">
        <v>29</v>
      </c>
      <c r="AG29" s="93">
        <f t="shared" si="3"/>
        <v>0</v>
      </c>
      <c r="AH29" s="132">
        <v>0</v>
      </c>
      <c r="AI29" s="133">
        <v>7</v>
      </c>
      <c r="AJ29" s="93">
        <f t="shared" si="10"/>
        <v>0</v>
      </c>
      <c r="AK29" s="132">
        <v>0</v>
      </c>
      <c r="AL29" s="133"/>
      <c r="AM29" s="93" t="str">
        <f t="shared" si="4"/>
        <v>NA</v>
      </c>
      <c r="AN29" s="132">
        <v>0</v>
      </c>
      <c r="AO29" s="133">
        <v>1</v>
      </c>
      <c r="AP29" s="93">
        <f t="shared" si="5"/>
        <v>0</v>
      </c>
      <c r="AQ29" s="132">
        <f t="shared" si="11"/>
        <v>0</v>
      </c>
      <c r="AR29" s="133">
        <f t="shared" si="12"/>
        <v>37</v>
      </c>
      <c r="AS29" s="93">
        <f t="shared" si="13"/>
        <v>0</v>
      </c>
    </row>
    <row r="30" spans="1:45" ht="13.5" thickBot="1">
      <c r="A30" s="59" t="s">
        <v>27</v>
      </c>
      <c r="B30" s="129">
        <f>SUM(B14:B29)</f>
        <v>19847</v>
      </c>
      <c r="C30" s="130">
        <f>SUM(C14:C29)</f>
        <v>129664</v>
      </c>
      <c r="D30" s="131">
        <f>B30/C30</f>
        <v>0.1530648445212241</v>
      </c>
      <c r="E30" s="130">
        <f>SUM(E14:E29)</f>
        <v>1987</v>
      </c>
      <c r="F30" s="130">
        <f>SUM(F14:F29)</f>
        <v>9278</v>
      </c>
      <c r="G30" s="131">
        <f>E30/F30</f>
        <v>0.2141625350291011</v>
      </c>
      <c r="H30" s="130">
        <f>SUM(H14:H29)</f>
        <v>226</v>
      </c>
      <c r="I30" s="130">
        <f>SUM(I14:I29)</f>
        <v>1161</v>
      </c>
      <c r="J30" s="131">
        <f>H30/I30</f>
        <v>0.19465977605512488</v>
      </c>
      <c r="K30" s="130">
        <f>SUM(K14:K29)</f>
        <v>1074</v>
      </c>
      <c r="L30" s="130">
        <f>SUM(L14:L29)</f>
        <v>3691</v>
      </c>
      <c r="M30" s="131">
        <f>K30/L30</f>
        <v>0.29097805472771604</v>
      </c>
      <c r="N30" s="129">
        <f>SUM(B30,E30,H30,K30)</f>
        <v>23134</v>
      </c>
      <c r="O30" s="130">
        <f>SUM(C30,F30,I30,L30)</f>
        <v>143794</v>
      </c>
      <c r="P30" s="131">
        <f>N30/O30</f>
        <v>0.160882929746721</v>
      </c>
      <c r="Q30" s="17"/>
      <c r="R30" s="17"/>
      <c r="S30" s="17"/>
      <c r="T30" s="17"/>
      <c r="U30" s="17"/>
      <c r="V30" s="17"/>
      <c r="W30" s="17"/>
      <c r="X30" s="17"/>
      <c r="Y30" s="17"/>
      <c r="Z30" s="17"/>
      <c r="AD30" s="59" t="s">
        <v>27</v>
      </c>
      <c r="AE30" s="129">
        <f>SUM(AE14:AE29)</f>
        <v>0</v>
      </c>
      <c r="AF30" s="130">
        <f>SUM(AF14:AF29)</f>
        <v>129664</v>
      </c>
      <c r="AG30" s="131">
        <f>AE30/AF30</f>
        <v>0</v>
      </c>
      <c r="AH30" s="130">
        <f>SUM(AH14:AH29)</f>
        <v>0</v>
      </c>
      <c r="AI30" s="130">
        <f>SUM(AI14:AI29)</f>
        <v>9278</v>
      </c>
      <c r="AJ30" s="131">
        <f>AH30/AI30</f>
        <v>0</v>
      </c>
      <c r="AK30" s="130">
        <f>SUM(AK14:AK29)</f>
        <v>0</v>
      </c>
      <c r="AL30" s="130">
        <f>SUM(AL14:AL29)</f>
        <v>1161</v>
      </c>
      <c r="AM30" s="131">
        <f>AK30/AL30</f>
        <v>0</v>
      </c>
      <c r="AN30" s="130">
        <f>SUM(AN14:AN29)</f>
        <v>0</v>
      </c>
      <c r="AO30" s="130">
        <f>SUM(AO14:AO29)</f>
        <v>3691</v>
      </c>
      <c r="AP30" s="131">
        <f>AN30/AO30</f>
        <v>0</v>
      </c>
      <c r="AQ30" s="129">
        <f>SUM(AE30,AH30,AK30,AN30)</f>
        <v>0</v>
      </c>
      <c r="AR30" s="130">
        <f>SUM(AF30,AI30,AL30,AO30)</f>
        <v>143794</v>
      </c>
      <c r="AS30" s="131">
        <f>AQ30/AR30</f>
        <v>0</v>
      </c>
    </row>
    <row r="31" spans="1:45" ht="13.5" customHeight="1">
      <c r="L31" s="17"/>
      <c r="N31" s="67"/>
    </row>
    <row r="32" spans="1:45" ht="13.5" customHeight="1">
      <c r="A32" s="30"/>
      <c r="B32" s="82"/>
      <c r="C32" s="82"/>
      <c r="D32" s="106"/>
      <c r="E32" s="82"/>
      <c r="F32" s="82"/>
      <c r="G32" s="106"/>
      <c r="H32" s="82"/>
      <c r="I32" s="82"/>
      <c r="J32" s="106"/>
      <c r="K32" s="82"/>
      <c r="L32" s="82"/>
      <c r="M32" s="106"/>
      <c r="N32" s="82"/>
      <c r="O32" s="82"/>
      <c r="P32" s="106"/>
      <c r="S32" s="206">
        <v>44708</v>
      </c>
    </row>
    <row r="33" spans="1:45" ht="12.75" customHeight="1">
      <c r="S33" s="184" t="s">
        <v>72</v>
      </c>
      <c r="T33" s="184" t="s">
        <v>73</v>
      </c>
      <c r="U33" s="184" t="s">
        <v>30</v>
      </c>
      <c r="V33" s="184" t="s">
        <v>28</v>
      </c>
      <c r="W33" s="184" t="s">
        <v>31</v>
      </c>
      <c r="X33" s="184" t="s">
        <v>29</v>
      </c>
    </row>
    <row r="34" spans="1:45" ht="15" thickBot="1">
      <c r="O34" s="17"/>
      <c r="P34" s="17"/>
      <c r="Q34" s="72"/>
      <c r="R34" s="72"/>
      <c r="S34" s="185">
        <v>2007</v>
      </c>
      <c r="T34" s="185"/>
      <c r="U34" s="185"/>
      <c r="V34" s="185"/>
      <c r="W34" s="185"/>
      <c r="X34" s="186"/>
      <c r="Y34" s="72"/>
      <c r="Z34" s="72"/>
      <c r="AD34" t="s">
        <v>76</v>
      </c>
    </row>
    <row r="35" spans="1:45" ht="14.5">
      <c r="N35" s="116"/>
      <c r="O35" s="140"/>
      <c r="P35" s="116"/>
      <c r="Q35" s="116"/>
      <c r="R35" s="116"/>
      <c r="S35" s="185">
        <v>2008</v>
      </c>
      <c r="T35" s="185">
        <v>4245</v>
      </c>
      <c r="U35" s="185">
        <v>2</v>
      </c>
      <c r="V35" s="185">
        <v>3865</v>
      </c>
      <c r="W35" s="185">
        <v>121</v>
      </c>
      <c r="X35" s="185">
        <v>257</v>
      </c>
      <c r="Y35" s="116"/>
      <c r="Z35" s="116"/>
      <c r="AD35" s="294" t="s">
        <v>24</v>
      </c>
      <c r="AE35" s="291" t="s">
        <v>28</v>
      </c>
      <c r="AF35" s="292"/>
      <c r="AG35" s="293"/>
      <c r="AH35" s="291" t="s">
        <v>29</v>
      </c>
      <c r="AI35" s="292"/>
      <c r="AJ35" s="293"/>
      <c r="AK35" s="291" t="s">
        <v>30</v>
      </c>
      <c r="AL35" s="292"/>
      <c r="AM35" s="293"/>
      <c r="AN35" s="291" t="s">
        <v>31</v>
      </c>
      <c r="AO35" s="292"/>
      <c r="AP35" s="293"/>
      <c r="AQ35" s="291" t="s">
        <v>27</v>
      </c>
      <c r="AR35" s="292"/>
      <c r="AS35" s="293"/>
    </row>
    <row r="36" spans="1:45" ht="27" thickBot="1">
      <c r="S36" s="185">
        <v>2009</v>
      </c>
      <c r="T36" s="185">
        <v>2648</v>
      </c>
      <c r="U36" s="185">
        <v>13</v>
      </c>
      <c r="V36" s="185">
        <v>2431</v>
      </c>
      <c r="W36" s="185">
        <v>28</v>
      </c>
      <c r="X36" s="185">
        <v>176</v>
      </c>
      <c r="AD36" s="295"/>
      <c r="AE36" s="105" t="s">
        <v>52</v>
      </c>
      <c r="AF36" s="19" t="s">
        <v>45</v>
      </c>
      <c r="AG36" s="20" t="s">
        <v>53</v>
      </c>
      <c r="AH36" s="105" t="s">
        <v>52</v>
      </c>
      <c r="AI36" s="19" t="s">
        <v>45</v>
      </c>
      <c r="AJ36" s="20" t="s">
        <v>53</v>
      </c>
      <c r="AK36" s="105" t="s">
        <v>52</v>
      </c>
      <c r="AL36" s="19" t="s">
        <v>45</v>
      </c>
      <c r="AM36" s="20" t="s">
        <v>53</v>
      </c>
      <c r="AN36" s="105" t="s">
        <v>52</v>
      </c>
      <c r="AO36" s="19" t="s">
        <v>45</v>
      </c>
      <c r="AP36" s="20" t="s">
        <v>53</v>
      </c>
      <c r="AQ36" s="105" t="s">
        <v>52</v>
      </c>
      <c r="AR36" s="19" t="s">
        <v>45</v>
      </c>
      <c r="AS36" s="20" t="s">
        <v>53</v>
      </c>
    </row>
    <row r="37" spans="1:45" ht="14.5">
      <c r="S37" s="185">
        <v>2010</v>
      </c>
      <c r="T37" s="185">
        <v>2604</v>
      </c>
      <c r="U37" s="185">
        <v>23</v>
      </c>
      <c r="V37" s="185">
        <v>2394</v>
      </c>
      <c r="W37" s="185">
        <v>28</v>
      </c>
      <c r="X37" s="185">
        <v>159</v>
      </c>
      <c r="AD37" s="73">
        <v>2007</v>
      </c>
      <c r="AE37" s="86">
        <v>9958</v>
      </c>
      <c r="AF37" s="87">
        <v>10320</v>
      </c>
      <c r="AG37" s="70">
        <f t="shared" ref="AG37:AG48" si="14">IF(AF37=0, "NA", AE37/AF37)</f>
        <v>0.96492248062015507</v>
      </c>
      <c r="AH37" s="86"/>
      <c r="AI37" s="87"/>
      <c r="AJ37" s="70"/>
      <c r="AK37" s="86">
        <v>2</v>
      </c>
      <c r="AL37" s="87">
        <v>2</v>
      </c>
      <c r="AM37" s="70">
        <f t="shared" ref="AM37:AM48" si="15">IF(AL37=0, "NA", AK37/AL37)</f>
        <v>1</v>
      </c>
      <c r="AN37" s="86">
        <v>85</v>
      </c>
      <c r="AO37" s="87">
        <v>95</v>
      </c>
      <c r="AP37" s="69">
        <f t="shared" ref="AP37:AP51" si="16">IF(AO37=0, "NA", AN37/AO37)</f>
        <v>0.89473684210526316</v>
      </c>
      <c r="AQ37" s="86">
        <f>SUM(AN37,AK37,AH37,AE37)</f>
        <v>10045</v>
      </c>
      <c r="AR37" s="87">
        <f>SUM(AO37,AL37,AI37,AF37)</f>
        <v>10417</v>
      </c>
      <c r="AS37" s="70">
        <f t="shared" ref="AS37:AS48" si="17">IF(AR37=0, "NA", AQ37/AR37)</f>
        <v>0.96428914274743205</v>
      </c>
    </row>
    <row r="38" spans="1:45" ht="26.25" customHeight="1">
      <c r="S38" s="185">
        <v>2011</v>
      </c>
      <c r="T38" s="185">
        <v>2657</v>
      </c>
      <c r="U38" s="185">
        <v>29</v>
      </c>
      <c r="V38" s="185">
        <v>2243</v>
      </c>
      <c r="W38" s="185">
        <v>149</v>
      </c>
      <c r="X38" s="185">
        <v>236</v>
      </c>
      <c r="AD38" s="73">
        <v>2008</v>
      </c>
      <c r="AE38" s="89">
        <v>10440</v>
      </c>
      <c r="AF38" s="90">
        <v>10711</v>
      </c>
      <c r="AG38" s="69">
        <f t="shared" si="14"/>
        <v>0.97469890766501732</v>
      </c>
      <c r="AH38" s="89">
        <v>610</v>
      </c>
      <c r="AI38" s="90">
        <v>637</v>
      </c>
      <c r="AJ38" s="69">
        <f t="shared" ref="AJ38:AJ52" si="18">IF(AI38=0, "NA", AH38/AI38)</f>
        <v>0.95761381475667195</v>
      </c>
      <c r="AK38" s="89">
        <v>1</v>
      </c>
      <c r="AL38" s="90">
        <v>1</v>
      </c>
      <c r="AM38" s="69">
        <f t="shared" si="15"/>
        <v>1</v>
      </c>
      <c r="AN38" s="89">
        <v>123</v>
      </c>
      <c r="AO38" s="90">
        <v>129</v>
      </c>
      <c r="AP38" s="69">
        <f t="shared" si="16"/>
        <v>0.95348837209302328</v>
      </c>
      <c r="AQ38" s="89">
        <f t="shared" ref="AQ38:AR52" si="19">SUM(AN38,AK38,AH38,AE38)</f>
        <v>11174</v>
      </c>
      <c r="AR38" s="90">
        <f t="shared" si="19"/>
        <v>11478</v>
      </c>
      <c r="AS38" s="69">
        <f t="shared" si="17"/>
        <v>0.97351454957309635</v>
      </c>
    </row>
    <row r="39" spans="1:45" ht="14.5">
      <c r="S39" s="185">
        <v>2012</v>
      </c>
      <c r="T39" s="185">
        <v>2540</v>
      </c>
      <c r="U39" s="185">
        <v>35</v>
      </c>
      <c r="V39" s="185">
        <v>2151</v>
      </c>
      <c r="W39" s="185">
        <v>130</v>
      </c>
      <c r="X39" s="185">
        <v>224</v>
      </c>
      <c r="AD39" s="73">
        <v>2009</v>
      </c>
      <c r="AE39" s="89">
        <v>8288</v>
      </c>
      <c r="AF39" s="90">
        <v>8448</v>
      </c>
      <c r="AG39" s="69">
        <f t="shared" si="14"/>
        <v>0.98106060606060608</v>
      </c>
      <c r="AH39" s="89">
        <v>493</v>
      </c>
      <c r="AI39" s="90">
        <v>508</v>
      </c>
      <c r="AJ39" s="69">
        <f t="shared" si="18"/>
        <v>0.97047244094488194</v>
      </c>
      <c r="AK39" s="89">
        <v>21</v>
      </c>
      <c r="AL39" s="90">
        <v>22</v>
      </c>
      <c r="AM39" s="69">
        <f t="shared" si="15"/>
        <v>0.95454545454545459</v>
      </c>
      <c r="AN39" s="89">
        <v>28</v>
      </c>
      <c r="AO39" s="90">
        <v>32</v>
      </c>
      <c r="AP39" s="69">
        <f t="shared" si="16"/>
        <v>0.875</v>
      </c>
      <c r="AQ39" s="89">
        <f t="shared" si="19"/>
        <v>8830</v>
      </c>
      <c r="AR39" s="90">
        <f t="shared" si="19"/>
        <v>9010</v>
      </c>
      <c r="AS39" s="69">
        <f t="shared" si="17"/>
        <v>0.98002219755826858</v>
      </c>
    </row>
    <row r="40" spans="1:45" ht="14.5">
      <c r="S40" s="185">
        <v>2013</v>
      </c>
      <c r="T40" s="185">
        <v>1935</v>
      </c>
      <c r="U40" s="185">
        <v>32</v>
      </c>
      <c r="V40" s="185">
        <v>1634</v>
      </c>
      <c r="W40" s="185">
        <v>91</v>
      </c>
      <c r="X40" s="185">
        <v>178</v>
      </c>
      <c r="AD40" s="73">
        <v>2010</v>
      </c>
      <c r="AE40" s="89">
        <v>9529</v>
      </c>
      <c r="AF40" s="90">
        <v>9677</v>
      </c>
      <c r="AG40" s="69">
        <f t="shared" si="14"/>
        <v>0.98470600392683683</v>
      </c>
      <c r="AH40" s="89">
        <v>487</v>
      </c>
      <c r="AI40" s="90">
        <v>493</v>
      </c>
      <c r="AJ40" s="69">
        <f t="shared" si="18"/>
        <v>0.9878296146044625</v>
      </c>
      <c r="AK40" s="89">
        <v>31</v>
      </c>
      <c r="AL40" s="90">
        <v>32</v>
      </c>
      <c r="AM40" s="69">
        <f t="shared" si="15"/>
        <v>0.96875</v>
      </c>
      <c r="AN40" s="89">
        <v>49</v>
      </c>
      <c r="AO40" s="90">
        <v>50</v>
      </c>
      <c r="AP40" s="69">
        <f t="shared" si="16"/>
        <v>0.98</v>
      </c>
      <c r="AQ40" s="89">
        <f t="shared" si="19"/>
        <v>10096</v>
      </c>
      <c r="AR40" s="90">
        <f t="shared" si="19"/>
        <v>10252</v>
      </c>
      <c r="AS40" s="69">
        <f t="shared" si="17"/>
        <v>0.98478345688646118</v>
      </c>
    </row>
    <row r="41" spans="1:45" ht="14.5">
      <c r="S41" s="185">
        <v>2014</v>
      </c>
      <c r="T41" s="185">
        <v>1597</v>
      </c>
      <c r="U41" s="185">
        <v>36</v>
      </c>
      <c r="V41" s="185">
        <v>1287</v>
      </c>
      <c r="W41" s="185">
        <v>120</v>
      </c>
      <c r="X41" s="185">
        <v>154</v>
      </c>
      <c r="AD41" s="73">
        <v>2011</v>
      </c>
      <c r="AE41" s="89">
        <v>9581</v>
      </c>
      <c r="AF41" s="90">
        <v>9714</v>
      </c>
      <c r="AG41" s="69">
        <f t="shared" si="14"/>
        <v>0.98630842083590697</v>
      </c>
      <c r="AH41" s="89">
        <v>874</v>
      </c>
      <c r="AI41" s="90">
        <v>894</v>
      </c>
      <c r="AJ41" s="69">
        <f t="shared" si="18"/>
        <v>0.97762863534675615</v>
      </c>
      <c r="AK41" s="89">
        <v>62</v>
      </c>
      <c r="AL41" s="90">
        <v>63</v>
      </c>
      <c r="AM41" s="69">
        <f t="shared" si="15"/>
        <v>0.98412698412698407</v>
      </c>
      <c r="AN41" s="89">
        <v>241</v>
      </c>
      <c r="AO41" s="90">
        <v>249</v>
      </c>
      <c r="AP41" s="69">
        <f t="shared" si="16"/>
        <v>0.96787148594377514</v>
      </c>
      <c r="AQ41" s="89">
        <f t="shared" si="19"/>
        <v>10758</v>
      </c>
      <c r="AR41" s="90">
        <f t="shared" si="19"/>
        <v>10920</v>
      </c>
      <c r="AS41" s="69">
        <f t="shared" si="17"/>
        <v>0.98516483516483522</v>
      </c>
    </row>
    <row r="42" spans="1:45" s="67" customFormat="1" ht="14.5">
      <c r="A42"/>
      <c r="B42"/>
      <c r="S42" s="185">
        <v>2015</v>
      </c>
      <c r="T42" s="185">
        <v>1484</v>
      </c>
      <c r="U42" s="185">
        <v>27</v>
      </c>
      <c r="V42" s="185">
        <v>1147</v>
      </c>
      <c r="W42" s="185">
        <v>111</v>
      </c>
      <c r="X42" s="185">
        <v>199</v>
      </c>
      <c r="AD42" s="73">
        <v>2012</v>
      </c>
      <c r="AE42" s="89">
        <v>9427</v>
      </c>
      <c r="AF42" s="90">
        <v>9543</v>
      </c>
      <c r="AG42" s="69">
        <f t="shared" si="14"/>
        <v>0.98784449334590796</v>
      </c>
      <c r="AH42" s="89">
        <v>740</v>
      </c>
      <c r="AI42" s="90">
        <v>750</v>
      </c>
      <c r="AJ42" s="69">
        <f t="shared" si="18"/>
        <v>0.98666666666666669</v>
      </c>
      <c r="AK42" s="89">
        <v>118</v>
      </c>
      <c r="AL42" s="90">
        <v>123</v>
      </c>
      <c r="AM42" s="69">
        <f t="shared" si="15"/>
        <v>0.95934959349593496</v>
      </c>
      <c r="AN42" s="89">
        <v>227</v>
      </c>
      <c r="AO42" s="90">
        <v>231</v>
      </c>
      <c r="AP42" s="69">
        <f t="shared" si="16"/>
        <v>0.98268398268398272</v>
      </c>
      <c r="AQ42" s="89">
        <f t="shared" si="19"/>
        <v>10512</v>
      </c>
      <c r="AR42" s="90">
        <f t="shared" si="19"/>
        <v>10647</v>
      </c>
      <c r="AS42" s="69">
        <f t="shared" si="17"/>
        <v>0.9873203719357565</v>
      </c>
    </row>
    <row r="43" spans="1:45" ht="14.5">
      <c r="S43" s="185">
        <v>2016</v>
      </c>
      <c r="T43" s="185">
        <v>1059</v>
      </c>
      <c r="U43" s="185">
        <v>16</v>
      </c>
      <c r="V43" s="185">
        <v>799</v>
      </c>
      <c r="W43" s="185">
        <v>119</v>
      </c>
      <c r="X43" s="185">
        <v>125</v>
      </c>
      <c r="AD43" s="73">
        <v>2013</v>
      </c>
      <c r="AE43" s="89">
        <v>8939</v>
      </c>
      <c r="AF43" s="90">
        <v>9045</v>
      </c>
      <c r="AG43" s="69">
        <f t="shared" si="14"/>
        <v>0.98828081813156443</v>
      </c>
      <c r="AH43" s="89">
        <v>678</v>
      </c>
      <c r="AI43" s="90">
        <v>684</v>
      </c>
      <c r="AJ43" s="69">
        <f t="shared" si="18"/>
        <v>0.99122807017543857</v>
      </c>
      <c r="AK43" s="89">
        <v>141</v>
      </c>
      <c r="AL43" s="90">
        <v>143</v>
      </c>
      <c r="AM43" s="69">
        <f t="shared" si="15"/>
        <v>0.98601398601398604</v>
      </c>
      <c r="AN43" s="89">
        <v>201</v>
      </c>
      <c r="AO43" s="90">
        <v>205</v>
      </c>
      <c r="AP43" s="69">
        <f t="shared" si="16"/>
        <v>0.98048780487804876</v>
      </c>
      <c r="AQ43" s="89">
        <f t="shared" si="19"/>
        <v>9959</v>
      </c>
      <c r="AR43" s="90">
        <f t="shared" si="19"/>
        <v>10077</v>
      </c>
      <c r="AS43" s="69">
        <f t="shared" si="17"/>
        <v>0.98829016572392581</v>
      </c>
    </row>
    <row r="44" spans="1:45" ht="14.5">
      <c r="S44" s="185">
        <v>2017</v>
      </c>
      <c r="T44" s="185">
        <v>750</v>
      </c>
      <c r="U44" s="185">
        <v>6</v>
      </c>
      <c r="V44" s="185">
        <v>578</v>
      </c>
      <c r="W44" s="185">
        <v>65</v>
      </c>
      <c r="X44" s="185">
        <v>101</v>
      </c>
      <c r="AD44" s="73">
        <v>2014</v>
      </c>
      <c r="AE44" s="89">
        <v>8011</v>
      </c>
      <c r="AF44" s="90">
        <v>8097</v>
      </c>
      <c r="AG44" s="69">
        <f t="shared" si="14"/>
        <v>0.98937878226503639</v>
      </c>
      <c r="AH44" s="89">
        <v>703</v>
      </c>
      <c r="AI44" s="90">
        <v>708</v>
      </c>
      <c r="AJ44" s="69">
        <f t="shared" si="18"/>
        <v>0.99293785310734461</v>
      </c>
      <c r="AK44" s="89">
        <v>189</v>
      </c>
      <c r="AL44" s="90">
        <v>190</v>
      </c>
      <c r="AM44" s="69">
        <f t="shared" si="15"/>
        <v>0.99473684210526314</v>
      </c>
      <c r="AN44" s="89">
        <v>182</v>
      </c>
      <c r="AO44" s="90">
        <v>187</v>
      </c>
      <c r="AP44" s="69">
        <f t="shared" si="16"/>
        <v>0.9732620320855615</v>
      </c>
      <c r="AQ44" s="89">
        <f t="shared" si="19"/>
        <v>9085</v>
      </c>
      <c r="AR44" s="90">
        <f t="shared" si="19"/>
        <v>9182</v>
      </c>
      <c r="AS44" s="69">
        <f t="shared" si="17"/>
        <v>0.98943585275539103</v>
      </c>
    </row>
    <row r="45" spans="1:45" ht="14.5">
      <c r="S45" s="185">
        <v>2018</v>
      </c>
      <c r="T45" s="185">
        <v>520</v>
      </c>
      <c r="U45" s="185">
        <v>7</v>
      </c>
      <c r="V45" s="185">
        <v>401</v>
      </c>
      <c r="W45" s="185">
        <v>59</v>
      </c>
      <c r="X45" s="185">
        <v>53</v>
      </c>
      <c r="AD45" s="73">
        <v>2015</v>
      </c>
      <c r="AE45" s="89">
        <v>7461</v>
      </c>
      <c r="AF45" s="90">
        <v>7509</v>
      </c>
      <c r="AG45" s="69">
        <f t="shared" si="14"/>
        <v>0.99360767079504597</v>
      </c>
      <c r="AH45" s="89">
        <v>773</v>
      </c>
      <c r="AI45" s="90">
        <v>785</v>
      </c>
      <c r="AJ45" s="69">
        <f t="shared" si="18"/>
        <v>0.98471337579617835</v>
      </c>
      <c r="AK45" s="89">
        <v>139</v>
      </c>
      <c r="AL45" s="90">
        <v>139</v>
      </c>
      <c r="AM45" s="69">
        <f t="shared" si="15"/>
        <v>1</v>
      </c>
      <c r="AN45" s="89">
        <v>359</v>
      </c>
      <c r="AO45" s="90">
        <v>362</v>
      </c>
      <c r="AP45" s="69">
        <f t="shared" si="16"/>
        <v>0.99171270718232041</v>
      </c>
      <c r="AQ45" s="89">
        <f t="shared" si="19"/>
        <v>8732</v>
      </c>
      <c r="AR45" s="90">
        <f t="shared" si="19"/>
        <v>8795</v>
      </c>
      <c r="AS45" s="69">
        <f t="shared" si="17"/>
        <v>0.99283683911313247</v>
      </c>
    </row>
    <row r="46" spans="1:45" ht="14.5">
      <c r="S46" s="185">
        <v>2019</v>
      </c>
      <c r="T46" s="185">
        <v>393</v>
      </c>
      <c r="U46" s="186"/>
      <c r="V46" s="185">
        <v>300</v>
      </c>
      <c r="W46" s="185">
        <v>41</v>
      </c>
      <c r="X46" s="185">
        <v>52</v>
      </c>
      <c r="AD46" s="73">
        <v>2016</v>
      </c>
      <c r="AE46" s="89">
        <v>6054</v>
      </c>
      <c r="AF46" s="90">
        <v>6092</v>
      </c>
      <c r="AG46" s="69">
        <f t="shared" si="14"/>
        <v>0.99376231122783976</v>
      </c>
      <c r="AH46" s="89">
        <v>651</v>
      </c>
      <c r="AI46" s="90">
        <v>661</v>
      </c>
      <c r="AJ46" s="69">
        <f t="shared" si="18"/>
        <v>0.98487140695915276</v>
      </c>
      <c r="AK46" s="89">
        <v>84</v>
      </c>
      <c r="AL46" s="90">
        <v>84</v>
      </c>
      <c r="AM46" s="69">
        <f t="shared" si="15"/>
        <v>1</v>
      </c>
      <c r="AN46" s="89">
        <v>294</v>
      </c>
      <c r="AO46" s="90">
        <v>298</v>
      </c>
      <c r="AP46" s="69">
        <f t="shared" si="16"/>
        <v>0.98657718120805371</v>
      </c>
      <c r="AQ46" s="89">
        <f t="shared" si="19"/>
        <v>7083</v>
      </c>
      <c r="AR46" s="90">
        <f t="shared" si="19"/>
        <v>7135</v>
      </c>
      <c r="AS46" s="69">
        <f t="shared" si="17"/>
        <v>0.99271198318149967</v>
      </c>
    </row>
    <row r="47" spans="1:45" ht="14.5">
      <c r="S47" s="185">
        <v>2020</v>
      </c>
      <c r="T47" s="185">
        <v>639</v>
      </c>
      <c r="U47" s="186"/>
      <c r="V47" s="185">
        <v>607</v>
      </c>
      <c r="W47" s="185">
        <v>11</v>
      </c>
      <c r="X47" s="185">
        <v>21</v>
      </c>
      <c r="AD47" s="73">
        <v>2017</v>
      </c>
      <c r="AE47" s="89">
        <v>5614</v>
      </c>
      <c r="AF47" s="90">
        <v>5642</v>
      </c>
      <c r="AG47" s="69">
        <f t="shared" si="14"/>
        <v>0.99503722084367241</v>
      </c>
      <c r="AH47" s="89">
        <v>425</v>
      </c>
      <c r="AI47" s="90">
        <v>426</v>
      </c>
      <c r="AJ47" s="69">
        <f t="shared" si="18"/>
        <v>0.99765258215962438</v>
      </c>
      <c r="AK47" s="89">
        <v>31</v>
      </c>
      <c r="AL47" s="90">
        <v>31</v>
      </c>
      <c r="AM47" s="69">
        <f t="shared" si="15"/>
        <v>1</v>
      </c>
      <c r="AN47" s="89">
        <v>216</v>
      </c>
      <c r="AO47" s="90">
        <v>218</v>
      </c>
      <c r="AP47" s="69">
        <f t="shared" si="16"/>
        <v>0.99082568807339455</v>
      </c>
      <c r="AQ47" s="89">
        <f t="shared" si="19"/>
        <v>6286</v>
      </c>
      <c r="AR47" s="90">
        <f t="shared" si="19"/>
        <v>6317</v>
      </c>
      <c r="AS47" s="69">
        <f t="shared" si="17"/>
        <v>0.99509260725027704</v>
      </c>
    </row>
    <row r="48" spans="1:45" ht="13.5" customHeight="1">
      <c r="S48" s="185">
        <v>2021</v>
      </c>
      <c r="T48" s="185">
        <v>139</v>
      </c>
      <c r="U48" s="185">
        <v>1</v>
      </c>
      <c r="V48" s="185">
        <v>78</v>
      </c>
      <c r="W48" s="185">
        <v>7</v>
      </c>
      <c r="X48" s="185">
        <v>53</v>
      </c>
      <c r="AD48" s="73">
        <v>2018</v>
      </c>
      <c r="AE48" s="89">
        <v>6056</v>
      </c>
      <c r="AF48" s="90">
        <v>6076</v>
      </c>
      <c r="AG48" s="69">
        <f t="shared" si="14"/>
        <v>0.99670836076366032</v>
      </c>
      <c r="AH48" s="89">
        <v>291</v>
      </c>
      <c r="AI48" s="90">
        <v>295</v>
      </c>
      <c r="AJ48" s="69">
        <f t="shared" si="18"/>
        <v>0.98644067796610169</v>
      </c>
      <c r="AK48" s="89">
        <v>59</v>
      </c>
      <c r="AL48" s="90">
        <v>59</v>
      </c>
      <c r="AM48" s="69">
        <f t="shared" si="15"/>
        <v>1</v>
      </c>
      <c r="AN48" s="89">
        <v>164</v>
      </c>
      <c r="AO48" s="90">
        <v>166</v>
      </c>
      <c r="AP48" s="69">
        <f t="shared" si="16"/>
        <v>0.98795180722891562</v>
      </c>
      <c r="AQ48" s="89">
        <f t="shared" si="19"/>
        <v>6570</v>
      </c>
      <c r="AR48" s="90">
        <f t="shared" si="19"/>
        <v>6596</v>
      </c>
      <c r="AS48" s="69">
        <f t="shared" si="17"/>
        <v>0.99605821710127351</v>
      </c>
    </row>
    <row r="49" spans="19:45" ht="14.5">
      <c r="S49" s="185">
        <v>2022</v>
      </c>
      <c r="T49" s="185">
        <v>10</v>
      </c>
      <c r="U49" s="186"/>
      <c r="V49" s="185">
        <v>6</v>
      </c>
      <c r="W49" s="186"/>
      <c r="X49" s="185">
        <v>4</v>
      </c>
      <c r="AD49" s="73">
        <v>2019</v>
      </c>
      <c r="AE49" s="89">
        <v>4110</v>
      </c>
      <c r="AF49" s="90">
        <v>4126</v>
      </c>
      <c r="AG49" s="69">
        <f>IF(AF49=0, "NA", AE49/AF49)</f>
        <v>0.99612215220552591</v>
      </c>
      <c r="AH49" s="89">
        <v>324</v>
      </c>
      <c r="AI49" s="90">
        <v>325</v>
      </c>
      <c r="AJ49" s="69">
        <f t="shared" si="18"/>
        <v>0.99692307692307691</v>
      </c>
      <c r="AK49" s="89">
        <v>6</v>
      </c>
      <c r="AL49" s="90">
        <v>6</v>
      </c>
      <c r="AM49" s="69">
        <f>IF(AL49=0, "NA", AK49/AL49)</f>
        <v>1</v>
      </c>
      <c r="AN49" s="89">
        <v>183</v>
      </c>
      <c r="AO49" s="90">
        <v>185</v>
      </c>
      <c r="AP49" s="69">
        <f t="shared" si="16"/>
        <v>0.98918918918918919</v>
      </c>
      <c r="AQ49" s="89">
        <f t="shared" si="19"/>
        <v>4623</v>
      </c>
      <c r="AR49" s="90">
        <f t="shared" si="19"/>
        <v>4642</v>
      </c>
      <c r="AS49" s="69">
        <f>IF(AR49=0, "NA", AQ49/AR49)</f>
        <v>0.99590693666523056</v>
      </c>
    </row>
    <row r="50" spans="19:45">
      <c r="T50">
        <f>SUM(T34:T49)</f>
        <v>23220</v>
      </c>
      <c r="AD50" s="73">
        <v>2020</v>
      </c>
      <c r="AE50" s="89">
        <v>2566</v>
      </c>
      <c r="AF50" s="90">
        <v>2685</v>
      </c>
      <c r="AG50" s="69">
        <f>IF(AF50=0, "NA", AE50/AF50)</f>
        <v>0.95567970204841712</v>
      </c>
      <c r="AH50" s="89">
        <v>145</v>
      </c>
      <c r="AI50" s="90">
        <v>145</v>
      </c>
      <c r="AJ50" s="69">
        <f t="shared" si="18"/>
        <v>1</v>
      </c>
      <c r="AK50" s="89">
        <v>25</v>
      </c>
      <c r="AL50" s="90">
        <v>25</v>
      </c>
      <c r="AM50" s="69">
        <f>IF(AL50=0, "NA", AK50/AL50)</f>
        <v>1</v>
      </c>
      <c r="AN50" s="89">
        <v>70</v>
      </c>
      <c r="AO50" s="90">
        <v>70</v>
      </c>
      <c r="AP50" s="69">
        <f t="shared" si="16"/>
        <v>1</v>
      </c>
      <c r="AQ50" s="89">
        <f t="shared" si="19"/>
        <v>2806</v>
      </c>
      <c r="AR50" s="90">
        <f t="shared" si="19"/>
        <v>2925</v>
      </c>
      <c r="AS50" s="69">
        <f>IF(AR50=0, "NA", AQ50/AR50)</f>
        <v>0.95931623931623933</v>
      </c>
    </row>
    <row r="51" spans="19:45">
      <c r="AD51" s="73">
        <v>2021</v>
      </c>
      <c r="AE51" s="89">
        <v>693</v>
      </c>
      <c r="AF51" s="90">
        <v>701</v>
      </c>
      <c r="AG51" s="69">
        <f>IF(AF51=0, "NA", AE51/AF51)</f>
        <v>0.98858773181169757</v>
      </c>
      <c r="AH51" s="89">
        <v>44</v>
      </c>
      <c r="AI51" s="90">
        <v>61</v>
      </c>
      <c r="AJ51" s="69">
        <f t="shared" si="18"/>
        <v>0.72131147540983609</v>
      </c>
      <c r="AK51" s="89">
        <v>8</v>
      </c>
      <c r="AL51" s="90">
        <v>8</v>
      </c>
      <c r="AM51" s="69">
        <f>IF(AL51=0, "NA", AK51/AL51)</f>
        <v>1</v>
      </c>
      <c r="AN51" s="89">
        <v>13</v>
      </c>
      <c r="AO51" s="90">
        <v>13</v>
      </c>
      <c r="AP51" s="69">
        <f t="shared" si="16"/>
        <v>1</v>
      </c>
      <c r="AQ51" s="89">
        <f t="shared" si="19"/>
        <v>758</v>
      </c>
      <c r="AR51" s="90">
        <f t="shared" si="19"/>
        <v>783</v>
      </c>
      <c r="AS51" s="69">
        <f>IF(AR51=0, "NA", AQ51/AR51)</f>
        <v>0.96807151979565775</v>
      </c>
    </row>
    <row r="52" spans="19:45" ht="13" thickBot="1">
      <c r="AD52" s="73">
        <v>2022</v>
      </c>
      <c r="AE52" s="91">
        <v>20</v>
      </c>
      <c r="AF52" s="92">
        <v>20</v>
      </c>
      <c r="AG52" s="93">
        <f>IF(AF52=0, "NA", AE52/AF52)</f>
        <v>1</v>
      </c>
      <c r="AH52" s="91">
        <v>2</v>
      </c>
      <c r="AI52" s="92">
        <v>2</v>
      </c>
      <c r="AJ52" s="93">
        <f t="shared" si="18"/>
        <v>1</v>
      </c>
      <c r="AK52" s="91"/>
      <c r="AL52" s="92"/>
      <c r="AM52" s="93"/>
      <c r="AN52" s="91">
        <v>1</v>
      </c>
      <c r="AO52" s="92">
        <v>1</v>
      </c>
      <c r="AP52" s="93"/>
      <c r="AQ52" s="91">
        <f t="shared" si="19"/>
        <v>23</v>
      </c>
      <c r="AR52" s="92">
        <f t="shared" si="19"/>
        <v>23</v>
      </c>
      <c r="AS52" s="93">
        <f>IF(AR52=0, "NA", AQ52/AR52)</f>
        <v>1</v>
      </c>
    </row>
    <row r="53" spans="19:45" ht="13.5" thickBot="1">
      <c r="S53" s="206">
        <v>44592</v>
      </c>
      <c r="AD53" s="59" t="s">
        <v>27</v>
      </c>
      <c r="AE53" s="130">
        <f>SUM(AE37:AE52)</f>
        <v>106747</v>
      </c>
      <c r="AF53" s="130">
        <f>SUM(AF37:AF52)</f>
        <v>108406</v>
      </c>
      <c r="AG53" s="131">
        <f>AE53/AF53</f>
        <v>0.98469641901739757</v>
      </c>
      <c r="AH53" s="130">
        <f>SUM(AH37:AH52)</f>
        <v>7240</v>
      </c>
      <c r="AI53" s="130">
        <f>SUM(AI37:AI52)</f>
        <v>7374</v>
      </c>
      <c r="AJ53" s="131">
        <f>AH53/AI53</f>
        <v>0.98182804448060756</v>
      </c>
      <c r="AK53" s="130">
        <f>SUM(AK37:AK52)</f>
        <v>917</v>
      </c>
      <c r="AL53" s="130">
        <f>SUM(AL37:AL52)</f>
        <v>928</v>
      </c>
      <c r="AM53" s="131">
        <f>AK53/AL53</f>
        <v>0.9881465517241379</v>
      </c>
      <c r="AN53" s="130">
        <f>SUM(AN37:AN52)</f>
        <v>2436</v>
      </c>
      <c r="AO53" s="130">
        <f>SUM(AO37:AO52)</f>
        <v>2491</v>
      </c>
      <c r="AP53" s="131">
        <f>AN53/AO53</f>
        <v>0.97792051384985945</v>
      </c>
      <c r="AQ53" s="130">
        <f>SUM(AQ37:AQ52)</f>
        <v>117340</v>
      </c>
      <c r="AR53" s="130">
        <f>SUM(AR37:AR52)</f>
        <v>119199</v>
      </c>
      <c r="AS53" s="131">
        <f>AQ53/AR53</f>
        <v>0.98440423157912393</v>
      </c>
    </row>
    <row r="54" spans="19:45" ht="13.5" customHeight="1">
      <c r="S54" s="184" t="s">
        <v>72</v>
      </c>
      <c r="T54" s="184" t="s">
        <v>73</v>
      </c>
      <c r="U54" s="184" t="s">
        <v>30</v>
      </c>
      <c r="V54" s="184" t="s">
        <v>28</v>
      </c>
      <c r="W54" s="184" t="s">
        <v>31</v>
      </c>
      <c r="X54" s="184" t="s">
        <v>29</v>
      </c>
    </row>
    <row r="55" spans="19:45" ht="14.5">
      <c r="S55" s="185">
        <v>2007</v>
      </c>
      <c r="T55" s="185">
        <v>5058</v>
      </c>
      <c r="U55" s="185">
        <v>3</v>
      </c>
      <c r="V55" s="185">
        <v>4950</v>
      </c>
      <c r="W55" s="185">
        <v>105</v>
      </c>
      <c r="X55" s="186"/>
    </row>
    <row r="56" spans="19:45" ht="12.75" customHeight="1" thickBot="1">
      <c r="S56" s="185">
        <v>2008</v>
      </c>
      <c r="T56" s="185">
        <v>4763</v>
      </c>
      <c r="U56" s="185">
        <v>2</v>
      </c>
      <c r="V56" s="185">
        <v>4344</v>
      </c>
      <c r="W56" s="185">
        <v>128</v>
      </c>
      <c r="X56" s="185">
        <v>289</v>
      </c>
      <c r="AD56" t="s">
        <v>77</v>
      </c>
    </row>
    <row r="57" spans="19:45" ht="14.5">
      <c r="S57" s="185">
        <v>2009</v>
      </c>
      <c r="T57" s="185">
        <v>3023</v>
      </c>
      <c r="U57" s="185">
        <v>13</v>
      </c>
      <c r="V57" s="185">
        <v>2781</v>
      </c>
      <c r="W57" s="185">
        <v>32</v>
      </c>
      <c r="X57" s="185">
        <v>197</v>
      </c>
      <c r="AD57" s="279" t="s">
        <v>24</v>
      </c>
      <c r="AE57" s="286" t="s">
        <v>28</v>
      </c>
      <c r="AF57" s="287"/>
      <c r="AG57" s="288"/>
      <c r="AH57" s="286" t="s">
        <v>29</v>
      </c>
      <c r="AI57" s="287"/>
      <c r="AJ57" s="288"/>
      <c r="AK57" s="286" t="s">
        <v>30</v>
      </c>
      <c r="AL57" s="287"/>
      <c r="AM57" s="288"/>
      <c r="AN57" s="286" t="s">
        <v>31</v>
      </c>
      <c r="AO57" s="287"/>
      <c r="AP57" s="288"/>
      <c r="AQ57" s="286" t="s">
        <v>27</v>
      </c>
      <c r="AR57" s="287"/>
      <c r="AS57" s="288"/>
    </row>
    <row r="58" spans="19:45" ht="27" thickBot="1">
      <c r="S58" s="185">
        <v>2010</v>
      </c>
      <c r="T58" s="185">
        <v>3035</v>
      </c>
      <c r="U58" s="185">
        <v>25</v>
      </c>
      <c r="V58" s="185">
        <v>2786</v>
      </c>
      <c r="W58" s="185">
        <v>33</v>
      </c>
      <c r="X58" s="185">
        <v>191</v>
      </c>
      <c r="AD58" s="280"/>
      <c r="AE58" s="105" t="s">
        <v>52</v>
      </c>
      <c r="AF58" s="19" t="s">
        <v>45</v>
      </c>
      <c r="AG58" s="20" t="s">
        <v>53</v>
      </c>
      <c r="AH58" s="105" t="s">
        <v>52</v>
      </c>
      <c r="AI58" s="19" t="s">
        <v>45</v>
      </c>
      <c r="AJ58" s="20" t="s">
        <v>53</v>
      </c>
      <c r="AK58" s="105" t="s">
        <v>52</v>
      </c>
      <c r="AL58" s="19" t="s">
        <v>45</v>
      </c>
      <c r="AM58" s="20" t="s">
        <v>53</v>
      </c>
      <c r="AN58" s="105" t="s">
        <v>52</v>
      </c>
      <c r="AO58" s="19" t="s">
        <v>45</v>
      </c>
      <c r="AP58" s="20" t="s">
        <v>53</v>
      </c>
      <c r="AQ58" s="105" t="s">
        <v>52</v>
      </c>
      <c r="AR58" s="19" t="s">
        <v>45</v>
      </c>
      <c r="AS58" s="20" t="s">
        <v>53</v>
      </c>
    </row>
    <row r="59" spans="19:45" ht="14.5">
      <c r="S59" s="185">
        <v>2011</v>
      </c>
      <c r="T59" s="185">
        <v>3161</v>
      </c>
      <c r="U59" s="185">
        <v>34</v>
      </c>
      <c r="V59" s="185">
        <v>2684</v>
      </c>
      <c r="W59" s="185">
        <v>168</v>
      </c>
      <c r="X59" s="185">
        <v>275</v>
      </c>
      <c r="AD59" s="73">
        <v>2007</v>
      </c>
      <c r="AE59" s="86">
        <v>151</v>
      </c>
      <c r="AF59" s="87">
        <v>200</v>
      </c>
      <c r="AG59" s="70">
        <f t="shared" ref="AG59:AG73" si="20">IF(AF59=0, "NA", AE59/AF59)</f>
        <v>0.755</v>
      </c>
      <c r="AH59" s="86"/>
      <c r="AI59" s="87"/>
      <c r="AJ59" s="70"/>
      <c r="AK59" s="86"/>
      <c r="AL59" s="87"/>
      <c r="AM59" s="70" t="str">
        <f t="shared" ref="AM59:AM73" si="21">IF(AL59=0, "NA", AK59/AL59)</f>
        <v>NA</v>
      </c>
      <c r="AN59" s="86">
        <v>5</v>
      </c>
      <c r="AO59" s="87">
        <v>8</v>
      </c>
      <c r="AP59" s="70">
        <f t="shared" ref="AP59:AP74" si="22">IF(AO59=0, "NA", AN59/AO59)</f>
        <v>0.625</v>
      </c>
      <c r="AQ59" s="86">
        <f>SUM(AE59,AH59,AK59,AN59)</f>
        <v>156</v>
      </c>
      <c r="AR59" s="87">
        <f>SUM(AF59,AI59,AL59,AO59)</f>
        <v>208</v>
      </c>
      <c r="AS59" s="70">
        <f t="shared" ref="AS59:AS73" si="23">IF(AR59=0, "NA", AQ59/AR59)</f>
        <v>0.75</v>
      </c>
    </row>
    <row r="60" spans="19:45" ht="14.5">
      <c r="S60" s="185">
        <v>2012</v>
      </c>
      <c r="T60" s="185">
        <v>3011</v>
      </c>
      <c r="U60" s="185">
        <v>40</v>
      </c>
      <c r="V60" s="185">
        <v>2577</v>
      </c>
      <c r="W60" s="185">
        <v>132</v>
      </c>
      <c r="X60" s="185">
        <v>262</v>
      </c>
      <c r="AD60" s="73">
        <v>2008</v>
      </c>
      <c r="AE60" s="89">
        <v>147</v>
      </c>
      <c r="AF60" s="90">
        <v>182</v>
      </c>
      <c r="AG60" s="69">
        <f t="shared" si="20"/>
        <v>0.80769230769230771</v>
      </c>
      <c r="AH60" s="89">
        <v>18</v>
      </c>
      <c r="AI60" s="90">
        <v>20</v>
      </c>
      <c r="AJ60" s="69">
        <f t="shared" ref="AJ60:AJ73" si="24">IF(AI60=0, "NA", AH60/AI60)</f>
        <v>0.9</v>
      </c>
      <c r="AK60" s="89"/>
      <c r="AL60" s="90"/>
      <c r="AM60" s="69" t="str">
        <f t="shared" si="21"/>
        <v>NA</v>
      </c>
      <c r="AN60" s="89">
        <v>6</v>
      </c>
      <c r="AO60" s="90">
        <v>7</v>
      </c>
      <c r="AP60" s="69">
        <f t="shared" si="22"/>
        <v>0.8571428571428571</v>
      </c>
      <c r="AQ60" s="89">
        <f t="shared" ref="AQ60:AR73" si="25">SUM(AE60,AH60,AK60,AN60)</f>
        <v>171</v>
      </c>
      <c r="AR60" s="90">
        <f t="shared" si="25"/>
        <v>209</v>
      </c>
      <c r="AS60" s="69">
        <f t="shared" si="23"/>
        <v>0.81818181818181823</v>
      </c>
    </row>
    <row r="61" spans="19:45" ht="14.5">
      <c r="S61" s="185">
        <v>2013</v>
      </c>
      <c r="T61" s="185">
        <v>2357</v>
      </c>
      <c r="U61" s="185">
        <v>37</v>
      </c>
      <c r="V61" s="185">
        <v>1997</v>
      </c>
      <c r="W61" s="185">
        <v>105</v>
      </c>
      <c r="X61" s="185">
        <v>218</v>
      </c>
      <c r="AD61" s="73">
        <v>2009</v>
      </c>
      <c r="AE61" s="89">
        <v>93</v>
      </c>
      <c r="AF61" s="90">
        <v>113</v>
      </c>
      <c r="AG61" s="69">
        <f t="shared" si="20"/>
        <v>0.82300884955752207</v>
      </c>
      <c r="AH61" s="89">
        <v>10</v>
      </c>
      <c r="AI61" s="90">
        <v>12</v>
      </c>
      <c r="AJ61" s="69">
        <f t="shared" si="24"/>
        <v>0.83333333333333337</v>
      </c>
      <c r="AK61" s="89"/>
      <c r="AL61" s="90"/>
      <c r="AM61" s="69" t="str">
        <f t="shared" si="21"/>
        <v>NA</v>
      </c>
      <c r="AN61" s="89">
        <v>2</v>
      </c>
      <c r="AO61" s="90">
        <v>3</v>
      </c>
      <c r="AP61" s="69">
        <f t="shared" si="22"/>
        <v>0.66666666666666663</v>
      </c>
      <c r="AQ61" s="89">
        <f t="shared" si="25"/>
        <v>105</v>
      </c>
      <c r="AR61" s="90">
        <f t="shared" si="25"/>
        <v>128</v>
      </c>
      <c r="AS61" s="69">
        <f t="shared" si="23"/>
        <v>0.8203125</v>
      </c>
    </row>
    <row r="62" spans="19:45" ht="14.5">
      <c r="S62" s="185">
        <v>2014</v>
      </c>
      <c r="T62" s="185">
        <v>2032</v>
      </c>
      <c r="U62" s="185">
        <v>50</v>
      </c>
      <c r="V62" s="185">
        <v>1634</v>
      </c>
      <c r="W62" s="185">
        <v>136</v>
      </c>
      <c r="X62" s="185">
        <v>212</v>
      </c>
      <c r="AD62" s="73">
        <v>2010</v>
      </c>
      <c r="AE62" s="89">
        <v>89</v>
      </c>
      <c r="AF62" s="90">
        <v>103</v>
      </c>
      <c r="AG62" s="69">
        <f t="shared" si="20"/>
        <v>0.86407766990291257</v>
      </c>
      <c r="AH62" s="89">
        <v>3</v>
      </c>
      <c r="AI62" s="90">
        <v>4</v>
      </c>
      <c r="AJ62" s="69">
        <f t="shared" si="24"/>
        <v>0.75</v>
      </c>
      <c r="AK62" s="89"/>
      <c r="AL62" s="90">
        <v>2</v>
      </c>
      <c r="AM62" s="69">
        <f t="shared" si="21"/>
        <v>0</v>
      </c>
      <c r="AN62" s="89"/>
      <c r="AO62" s="90"/>
      <c r="AP62" s="69" t="str">
        <f t="shared" si="22"/>
        <v>NA</v>
      </c>
      <c r="AQ62" s="89">
        <f t="shared" si="25"/>
        <v>92</v>
      </c>
      <c r="AR62" s="90">
        <f t="shared" si="25"/>
        <v>109</v>
      </c>
      <c r="AS62" s="69">
        <f t="shared" si="23"/>
        <v>0.84403669724770647</v>
      </c>
    </row>
    <row r="63" spans="19:45" ht="14.5">
      <c r="S63" s="185">
        <v>2015</v>
      </c>
      <c r="T63" s="185">
        <v>1848</v>
      </c>
      <c r="U63" s="185">
        <v>30</v>
      </c>
      <c r="V63" s="185">
        <v>1427</v>
      </c>
      <c r="W63" s="185">
        <v>136</v>
      </c>
      <c r="X63" s="185">
        <v>255</v>
      </c>
      <c r="AD63" s="73">
        <v>2011</v>
      </c>
      <c r="AE63" s="89">
        <v>89</v>
      </c>
      <c r="AF63" s="90">
        <v>118</v>
      </c>
      <c r="AG63" s="69">
        <f t="shared" si="20"/>
        <v>0.75423728813559321</v>
      </c>
      <c r="AH63" s="89">
        <v>8</v>
      </c>
      <c r="AI63" s="90">
        <v>9</v>
      </c>
      <c r="AJ63" s="69">
        <f t="shared" si="24"/>
        <v>0.88888888888888884</v>
      </c>
      <c r="AK63" s="89"/>
      <c r="AL63" s="90"/>
      <c r="AM63" s="69" t="str">
        <f t="shared" si="21"/>
        <v>NA</v>
      </c>
      <c r="AN63" s="89">
        <v>6</v>
      </c>
      <c r="AO63" s="90">
        <v>7</v>
      </c>
      <c r="AP63" s="69">
        <f t="shared" si="22"/>
        <v>0.8571428571428571</v>
      </c>
      <c r="AQ63" s="89">
        <f t="shared" si="25"/>
        <v>103</v>
      </c>
      <c r="AR63" s="90">
        <f t="shared" si="25"/>
        <v>134</v>
      </c>
      <c r="AS63" s="69">
        <f t="shared" si="23"/>
        <v>0.76865671641791045</v>
      </c>
    </row>
    <row r="64" spans="19:45" ht="14.5">
      <c r="S64" s="185">
        <v>2016</v>
      </c>
      <c r="T64" s="185">
        <v>1375</v>
      </c>
      <c r="U64" s="185">
        <v>18</v>
      </c>
      <c r="V64" s="185">
        <v>1053</v>
      </c>
      <c r="W64" s="185">
        <v>142</v>
      </c>
      <c r="X64" s="185">
        <v>162</v>
      </c>
      <c r="AD64" s="73">
        <v>2012</v>
      </c>
      <c r="AE64" s="89">
        <v>69</v>
      </c>
      <c r="AF64" s="90">
        <v>82</v>
      </c>
      <c r="AG64" s="69">
        <f t="shared" si="20"/>
        <v>0.84146341463414631</v>
      </c>
      <c r="AH64" s="89">
        <v>6</v>
      </c>
      <c r="AI64" s="90">
        <v>6</v>
      </c>
      <c r="AJ64" s="69">
        <f t="shared" si="24"/>
        <v>1</v>
      </c>
      <c r="AK64" s="89">
        <v>2</v>
      </c>
      <c r="AL64" s="90">
        <v>2</v>
      </c>
      <c r="AM64" s="69">
        <f t="shared" si="21"/>
        <v>1</v>
      </c>
      <c r="AN64" s="89"/>
      <c r="AO64" s="90"/>
      <c r="AP64" s="69" t="str">
        <f t="shared" si="22"/>
        <v>NA</v>
      </c>
      <c r="AQ64" s="89">
        <f t="shared" si="25"/>
        <v>77</v>
      </c>
      <c r="AR64" s="90">
        <f t="shared" si="25"/>
        <v>90</v>
      </c>
      <c r="AS64" s="69">
        <f t="shared" si="23"/>
        <v>0.85555555555555551</v>
      </c>
    </row>
    <row r="65" spans="14:45" ht="14.5">
      <c r="S65" s="185">
        <v>2017</v>
      </c>
      <c r="T65" s="185">
        <v>1114</v>
      </c>
      <c r="U65" s="185">
        <v>6</v>
      </c>
      <c r="V65" s="185">
        <v>914</v>
      </c>
      <c r="W65" s="185">
        <v>75</v>
      </c>
      <c r="X65" s="185">
        <v>119</v>
      </c>
      <c r="AD65" s="73">
        <v>2013</v>
      </c>
      <c r="AE65" s="89">
        <v>63</v>
      </c>
      <c r="AF65" s="90">
        <v>74</v>
      </c>
      <c r="AG65" s="69">
        <f t="shared" si="20"/>
        <v>0.85135135135135132</v>
      </c>
      <c r="AH65" s="89">
        <v>5</v>
      </c>
      <c r="AI65" s="90">
        <v>6</v>
      </c>
      <c r="AJ65" s="69">
        <f t="shared" si="24"/>
        <v>0.83333333333333337</v>
      </c>
      <c r="AK65" s="89">
        <v>1</v>
      </c>
      <c r="AL65" s="90">
        <v>1</v>
      </c>
      <c r="AM65" s="69">
        <f t="shared" si="21"/>
        <v>1</v>
      </c>
      <c r="AN65" s="89">
        <v>2</v>
      </c>
      <c r="AO65" s="90">
        <v>2</v>
      </c>
      <c r="AP65" s="69">
        <f t="shared" si="22"/>
        <v>1</v>
      </c>
      <c r="AQ65" s="89">
        <f t="shared" si="25"/>
        <v>71</v>
      </c>
      <c r="AR65" s="90">
        <f t="shared" si="25"/>
        <v>83</v>
      </c>
      <c r="AS65" s="69">
        <f t="shared" si="23"/>
        <v>0.85542168674698793</v>
      </c>
    </row>
    <row r="66" spans="14:45" ht="14.5">
      <c r="S66" s="185">
        <v>2018</v>
      </c>
      <c r="T66" s="185">
        <v>667</v>
      </c>
      <c r="U66" s="185">
        <v>9</v>
      </c>
      <c r="V66" s="185">
        <v>523</v>
      </c>
      <c r="W66" s="185">
        <v>69</v>
      </c>
      <c r="X66" s="185">
        <v>66</v>
      </c>
      <c r="AD66" s="73">
        <v>2014</v>
      </c>
      <c r="AE66" s="89">
        <v>58</v>
      </c>
      <c r="AF66" s="90">
        <v>65</v>
      </c>
      <c r="AG66" s="69">
        <f t="shared" si="20"/>
        <v>0.89230769230769236</v>
      </c>
      <c r="AH66" s="89">
        <v>3</v>
      </c>
      <c r="AI66" s="90">
        <v>3</v>
      </c>
      <c r="AJ66" s="69">
        <f t="shared" si="24"/>
        <v>1</v>
      </c>
      <c r="AK66" s="89">
        <v>2</v>
      </c>
      <c r="AL66" s="90">
        <v>2</v>
      </c>
      <c r="AM66" s="69">
        <f t="shared" si="21"/>
        <v>1</v>
      </c>
      <c r="AN66" s="89">
        <v>3</v>
      </c>
      <c r="AO66" s="90">
        <v>3</v>
      </c>
      <c r="AP66" s="69">
        <f t="shared" si="22"/>
        <v>1</v>
      </c>
      <c r="AQ66" s="89">
        <f t="shared" si="25"/>
        <v>66</v>
      </c>
      <c r="AR66" s="90">
        <f t="shared" si="25"/>
        <v>73</v>
      </c>
      <c r="AS66" s="69">
        <f t="shared" si="23"/>
        <v>0.90410958904109584</v>
      </c>
    </row>
    <row r="67" spans="14:45" ht="14.5">
      <c r="S67" s="185">
        <v>2019</v>
      </c>
      <c r="T67" s="185">
        <v>579</v>
      </c>
      <c r="U67" s="185">
        <v>1</v>
      </c>
      <c r="V67" s="185">
        <v>447</v>
      </c>
      <c r="W67" s="185">
        <v>62</v>
      </c>
      <c r="X67" s="185">
        <v>69</v>
      </c>
      <c r="AD67" s="73">
        <v>2015</v>
      </c>
      <c r="AE67" s="89">
        <v>36</v>
      </c>
      <c r="AF67" s="90">
        <v>44</v>
      </c>
      <c r="AG67" s="69">
        <f t="shared" si="20"/>
        <v>0.81818181818181823</v>
      </c>
      <c r="AH67" s="89">
        <v>9</v>
      </c>
      <c r="AI67" s="90">
        <v>11</v>
      </c>
      <c r="AJ67" s="69">
        <f t="shared" si="24"/>
        <v>0.81818181818181823</v>
      </c>
      <c r="AK67" s="89"/>
      <c r="AL67" s="90"/>
      <c r="AM67" s="69" t="str">
        <f t="shared" si="21"/>
        <v>NA</v>
      </c>
      <c r="AN67" s="89"/>
      <c r="AO67" s="90">
        <v>1</v>
      </c>
      <c r="AP67" s="69">
        <f t="shared" si="22"/>
        <v>0</v>
      </c>
      <c r="AQ67" s="89">
        <f t="shared" si="25"/>
        <v>45</v>
      </c>
      <c r="AR67" s="90">
        <f t="shared" si="25"/>
        <v>56</v>
      </c>
      <c r="AS67" s="69">
        <f t="shared" si="23"/>
        <v>0.8035714285714286</v>
      </c>
    </row>
    <row r="68" spans="14:45" ht="14.5">
      <c r="S68" s="185">
        <v>2020</v>
      </c>
      <c r="T68" s="185">
        <v>750</v>
      </c>
      <c r="U68" s="185">
        <v>1</v>
      </c>
      <c r="V68" s="185">
        <v>701</v>
      </c>
      <c r="W68" s="185">
        <v>15</v>
      </c>
      <c r="X68" s="185">
        <v>33</v>
      </c>
      <c r="AD68" s="73">
        <v>2016</v>
      </c>
      <c r="AE68" s="89">
        <v>29</v>
      </c>
      <c r="AF68" s="90">
        <v>33</v>
      </c>
      <c r="AG68" s="69">
        <f t="shared" si="20"/>
        <v>0.87878787878787878</v>
      </c>
      <c r="AH68" s="89">
        <v>6</v>
      </c>
      <c r="AI68" s="90">
        <v>8</v>
      </c>
      <c r="AJ68" s="69">
        <f t="shared" si="24"/>
        <v>0.75</v>
      </c>
      <c r="AK68" s="89"/>
      <c r="AL68" s="90"/>
      <c r="AM68" s="69" t="str">
        <f t="shared" si="21"/>
        <v>NA</v>
      </c>
      <c r="AN68" s="89">
        <v>2</v>
      </c>
      <c r="AO68" s="90">
        <v>2</v>
      </c>
      <c r="AP68" s="69">
        <f t="shared" si="22"/>
        <v>1</v>
      </c>
      <c r="AQ68" s="89">
        <f t="shared" si="25"/>
        <v>37</v>
      </c>
      <c r="AR68" s="90">
        <f t="shared" si="25"/>
        <v>43</v>
      </c>
      <c r="AS68" s="69">
        <f t="shared" si="23"/>
        <v>0.86046511627906974</v>
      </c>
    </row>
    <row r="69" spans="14:45" ht="14.5">
      <c r="S69" s="185">
        <v>2021</v>
      </c>
      <c r="T69" s="185">
        <v>188</v>
      </c>
      <c r="U69" s="185">
        <v>2</v>
      </c>
      <c r="V69" s="185">
        <v>117</v>
      </c>
      <c r="W69" s="185">
        <v>9</v>
      </c>
      <c r="X69" s="185">
        <v>60</v>
      </c>
      <c r="AD69" s="73">
        <v>2017</v>
      </c>
      <c r="AE69" s="89">
        <v>16</v>
      </c>
      <c r="AF69" s="90">
        <v>21</v>
      </c>
      <c r="AG69" s="69">
        <f t="shared" si="20"/>
        <v>0.76190476190476186</v>
      </c>
      <c r="AH69" s="89"/>
      <c r="AI69" s="90"/>
      <c r="AJ69" s="69" t="str">
        <f t="shared" si="24"/>
        <v>NA</v>
      </c>
      <c r="AK69" s="89"/>
      <c r="AL69" s="90"/>
      <c r="AM69" s="69" t="str">
        <f t="shared" si="21"/>
        <v>NA</v>
      </c>
      <c r="AN69" s="89">
        <v>1</v>
      </c>
      <c r="AO69" s="90">
        <v>2</v>
      </c>
      <c r="AP69" s="69">
        <f t="shared" si="22"/>
        <v>0.5</v>
      </c>
      <c r="AQ69" s="89">
        <f t="shared" si="25"/>
        <v>17</v>
      </c>
      <c r="AR69" s="90">
        <f t="shared" si="25"/>
        <v>23</v>
      </c>
      <c r="AS69" s="69">
        <f t="shared" si="23"/>
        <v>0.73913043478260865</v>
      </c>
    </row>
    <row r="70" spans="14:45" ht="14.5">
      <c r="N70" s="83"/>
      <c r="S70" s="185">
        <v>2022</v>
      </c>
      <c r="T70" s="185">
        <v>11</v>
      </c>
      <c r="U70" s="186"/>
      <c r="V70" s="185">
        <v>7</v>
      </c>
      <c r="W70" s="186"/>
      <c r="X70" s="185">
        <v>4</v>
      </c>
      <c r="AD70" s="73">
        <v>2018</v>
      </c>
      <c r="AE70" s="89">
        <v>18</v>
      </c>
      <c r="AF70" s="90">
        <v>22</v>
      </c>
      <c r="AG70" s="69">
        <f t="shared" si="20"/>
        <v>0.81818181818181823</v>
      </c>
      <c r="AH70" s="89">
        <v>3</v>
      </c>
      <c r="AI70" s="90">
        <v>3</v>
      </c>
      <c r="AJ70" s="69">
        <f t="shared" si="24"/>
        <v>1</v>
      </c>
      <c r="AK70" s="89"/>
      <c r="AL70" s="90"/>
      <c r="AM70" s="69" t="str">
        <f t="shared" si="21"/>
        <v>NA</v>
      </c>
      <c r="AN70" s="89"/>
      <c r="AO70" s="90"/>
      <c r="AP70" s="69" t="str">
        <f t="shared" si="22"/>
        <v>NA</v>
      </c>
      <c r="AQ70" s="89">
        <f t="shared" si="25"/>
        <v>21</v>
      </c>
      <c r="AR70" s="90">
        <f t="shared" si="25"/>
        <v>25</v>
      </c>
      <c r="AS70" s="69">
        <f t="shared" si="23"/>
        <v>0.84</v>
      </c>
    </row>
    <row r="71" spans="14:45" ht="13">
      <c r="N71" s="83"/>
      <c r="T71">
        <f>SUM(T56:T70)</f>
        <v>27914</v>
      </c>
      <c r="AD71" s="73">
        <v>2019</v>
      </c>
      <c r="AE71" s="89">
        <v>14</v>
      </c>
      <c r="AF71" s="90">
        <v>18</v>
      </c>
      <c r="AG71" s="69">
        <f t="shared" si="20"/>
        <v>0.77777777777777779</v>
      </c>
      <c r="AH71" s="89">
        <v>1</v>
      </c>
      <c r="AI71" s="90">
        <v>1</v>
      </c>
      <c r="AJ71" s="69">
        <f t="shared" si="24"/>
        <v>1</v>
      </c>
      <c r="AK71" s="89"/>
      <c r="AL71" s="90"/>
      <c r="AM71" s="69" t="str">
        <f t="shared" si="21"/>
        <v>NA</v>
      </c>
      <c r="AN71" s="89">
        <v>1</v>
      </c>
      <c r="AO71" s="90">
        <v>2</v>
      </c>
      <c r="AP71" s="69">
        <f t="shared" si="22"/>
        <v>0.5</v>
      </c>
      <c r="AQ71" s="89">
        <f t="shared" si="25"/>
        <v>16</v>
      </c>
      <c r="AR71" s="90">
        <f t="shared" si="25"/>
        <v>21</v>
      </c>
      <c r="AS71" s="69">
        <f t="shared" si="23"/>
        <v>0.76190476190476186</v>
      </c>
    </row>
    <row r="72" spans="14:45" ht="13">
      <c r="N72" s="83"/>
      <c r="AD72" s="73">
        <v>2020</v>
      </c>
      <c r="AE72" s="89">
        <v>70</v>
      </c>
      <c r="AF72" s="90">
        <v>92</v>
      </c>
      <c r="AG72" s="69">
        <f t="shared" si="20"/>
        <v>0.76086956521739135</v>
      </c>
      <c r="AH72" s="89"/>
      <c r="AI72" s="90"/>
      <c r="AJ72" s="69" t="str">
        <f t="shared" si="24"/>
        <v>NA</v>
      </c>
      <c r="AK72" s="89"/>
      <c r="AL72" s="90"/>
      <c r="AM72" s="69" t="str">
        <f t="shared" si="21"/>
        <v>NA</v>
      </c>
      <c r="AN72" s="89"/>
      <c r="AO72" s="90"/>
      <c r="AP72" s="69" t="str">
        <f t="shared" si="22"/>
        <v>NA</v>
      </c>
      <c r="AQ72" s="89">
        <f t="shared" si="25"/>
        <v>70</v>
      </c>
      <c r="AR72" s="90">
        <f t="shared" si="25"/>
        <v>92</v>
      </c>
      <c r="AS72" s="69">
        <f t="shared" si="23"/>
        <v>0.76086956521739135</v>
      </c>
    </row>
    <row r="73" spans="14:45">
      <c r="N73" s="85"/>
      <c r="O73" s="80"/>
      <c r="S73" s="206">
        <v>44620</v>
      </c>
      <c r="AD73" s="73">
        <v>2021</v>
      </c>
      <c r="AE73" s="89">
        <v>1</v>
      </c>
      <c r="AF73" s="90">
        <v>2</v>
      </c>
      <c r="AG73" s="69">
        <f t="shared" si="20"/>
        <v>0.5</v>
      </c>
      <c r="AH73" s="89">
        <v>7</v>
      </c>
      <c r="AI73" s="90">
        <v>9</v>
      </c>
      <c r="AJ73" s="69">
        <f t="shared" si="24"/>
        <v>0.77777777777777779</v>
      </c>
      <c r="AK73" s="89"/>
      <c r="AL73" s="90"/>
      <c r="AM73" s="69" t="str">
        <f t="shared" si="21"/>
        <v>NA</v>
      </c>
      <c r="AN73" s="89"/>
      <c r="AO73" s="90"/>
      <c r="AP73" s="69" t="str">
        <f t="shared" si="22"/>
        <v>NA</v>
      </c>
      <c r="AQ73" s="89">
        <f t="shared" si="25"/>
        <v>8</v>
      </c>
      <c r="AR73" s="90">
        <f t="shared" si="25"/>
        <v>11</v>
      </c>
      <c r="AS73" s="69">
        <f t="shared" si="23"/>
        <v>0.72727272727272729</v>
      </c>
    </row>
    <row r="74" spans="14:45" ht="15" thickBot="1">
      <c r="N74" s="85"/>
      <c r="O74" s="80"/>
      <c r="S74" s="184" t="s">
        <v>72</v>
      </c>
      <c r="T74" s="184" t="s">
        <v>73</v>
      </c>
      <c r="U74" s="184" t="s">
        <v>30</v>
      </c>
      <c r="V74" s="184" t="s">
        <v>28</v>
      </c>
      <c r="W74" s="184" t="s">
        <v>31</v>
      </c>
      <c r="X74" s="184" t="s">
        <v>29</v>
      </c>
      <c r="AD74" s="73">
        <v>2022</v>
      </c>
      <c r="AE74" s="91"/>
      <c r="AF74" s="92"/>
      <c r="AG74" s="93"/>
      <c r="AH74" s="91"/>
      <c r="AI74" s="92"/>
      <c r="AJ74" s="93"/>
      <c r="AK74" s="91"/>
      <c r="AL74" s="92"/>
      <c r="AM74" s="93"/>
      <c r="AN74" s="91"/>
      <c r="AO74" s="92"/>
      <c r="AP74" s="93" t="str">
        <f t="shared" si="22"/>
        <v>NA</v>
      </c>
      <c r="AQ74" s="91"/>
      <c r="AR74" s="92"/>
      <c r="AS74" s="93"/>
    </row>
    <row r="75" spans="14:45" ht="15" thickBot="1">
      <c r="N75" s="85"/>
      <c r="O75" s="80"/>
      <c r="S75" s="185">
        <v>2007</v>
      </c>
      <c r="T75" s="185">
        <v>4678</v>
      </c>
      <c r="U75" s="185">
        <v>3</v>
      </c>
      <c r="V75" s="185">
        <v>4575</v>
      </c>
      <c r="W75" s="185">
        <v>100</v>
      </c>
      <c r="X75" s="186"/>
      <c r="AD75" s="59" t="s">
        <v>27</v>
      </c>
      <c r="AE75" s="129">
        <f>SUM(AE59:AE74)</f>
        <v>943</v>
      </c>
      <c r="AF75" s="130">
        <f>SUM(AF59:AF74)</f>
        <v>1169</v>
      </c>
      <c r="AG75" s="131">
        <f>AE75/AF75</f>
        <v>0.80667236954662103</v>
      </c>
      <c r="AH75" s="129">
        <f>SUM(AH59:AH74)</f>
        <v>79</v>
      </c>
      <c r="AI75" s="130">
        <f>SUM(AI59:AI74)</f>
        <v>92</v>
      </c>
      <c r="AJ75" s="131">
        <f>AH75/AI75</f>
        <v>0.85869565217391308</v>
      </c>
      <c r="AK75" s="129">
        <f>SUM(AK59:AK74)</f>
        <v>5</v>
      </c>
      <c r="AL75" s="130">
        <f>SUM(AL59:AL74)</f>
        <v>7</v>
      </c>
      <c r="AM75" s="131">
        <f>AK75/AL75</f>
        <v>0.7142857142857143</v>
      </c>
      <c r="AN75" s="129">
        <f>SUM(AN59:AN74)</f>
        <v>28</v>
      </c>
      <c r="AO75" s="130">
        <f>SUM(AO59:AO74)</f>
        <v>37</v>
      </c>
      <c r="AP75" s="131">
        <f>AN75/AO75</f>
        <v>0.7567567567567568</v>
      </c>
      <c r="AQ75" s="129">
        <f>SUM(AQ59:AQ74)</f>
        <v>1055</v>
      </c>
      <c r="AR75" s="130">
        <f>SUM(AR59:AR74)</f>
        <v>1305</v>
      </c>
      <c r="AS75" s="131">
        <f>AQ75/AR75</f>
        <v>0.80842911877394641</v>
      </c>
    </row>
    <row r="76" spans="14:45" ht="12" customHeight="1">
      <c r="N76" s="85"/>
      <c r="O76" s="85"/>
      <c r="S76" s="185">
        <v>2008</v>
      </c>
      <c r="T76" s="185">
        <v>4528</v>
      </c>
      <c r="U76" s="185">
        <v>2</v>
      </c>
      <c r="V76" s="185">
        <v>4123</v>
      </c>
      <c r="W76" s="185">
        <v>127</v>
      </c>
      <c r="X76" s="185">
        <v>276</v>
      </c>
    </row>
    <row r="77" spans="14:45" ht="13.5" customHeight="1">
      <c r="N77" s="85"/>
      <c r="O77" s="85"/>
      <c r="S77" s="185">
        <v>2009</v>
      </c>
      <c r="T77" s="185">
        <v>2868</v>
      </c>
      <c r="U77" s="185">
        <v>13</v>
      </c>
      <c r="V77" s="185">
        <v>2635</v>
      </c>
      <c r="W77" s="185">
        <v>30</v>
      </c>
      <c r="X77" s="185">
        <v>190</v>
      </c>
    </row>
    <row r="78" spans="14:45" ht="15" thickBot="1">
      <c r="N78" s="85"/>
      <c r="O78" s="85"/>
      <c r="P78" s="80"/>
      <c r="Q78" s="85"/>
      <c r="R78" s="85"/>
      <c r="S78" s="185">
        <v>2010</v>
      </c>
      <c r="T78" s="185">
        <v>2826</v>
      </c>
      <c r="U78" s="185">
        <v>24</v>
      </c>
      <c r="V78" s="185">
        <v>2595</v>
      </c>
      <c r="W78" s="185">
        <v>30</v>
      </c>
      <c r="X78" s="185">
        <v>177</v>
      </c>
      <c r="Y78" s="85"/>
      <c r="Z78" s="85"/>
    </row>
    <row r="79" spans="14:45" ht="15" thickBot="1">
      <c r="N79" s="85"/>
      <c r="O79" s="85"/>
      <c r="P79" s="80"/>
      <c r="Q79" s="85"/>
      <c r="R79" s="85"/>
      <c r="S79" s="185">
        <v>2011</v>
      </c>
      <c r="T79" s="185">
        <v>2926</v>
      </c>
      <c r="U79" s="185">
        <v>31</v>
      </c>
      <c r="V79" s="185">
        <v>2473</v>
      </c>
      <c r="W79" s="185">
        <v>160</v>
      </c>
      <c r="X79" s="185">
        <v>262</v>
      </c>
      <c r="Y79" s="85"/>
      <c r="Z79" s="85"/>
      <c r="AD79" s="297" t="s">
        <v>43</v>
      </c>
      <c r="AE79" s="281" t="s">
        <v>28</v>
      </c>
      <c r="AF79" s="282"/>
      <c r="AG79" s="283"/>
    </row>
    <row r="80" spans="14:45" ht="53" thickBot="1">
      <c r="N80" s="85"/>
      <c r="O80" s="85"/>
      <c r="P80" s="80"/>
      <c r="Q80" s="85"/>
      <c r="R80" s="85"/>
      <c r="S80" s="185">
        <v>2012</v>
      </c>
      <c r="T80" s="185">
        <v>2768</v>
      </c>
      <c r="U80" s="185">
        <v>38</v>
      </c>
      <c r="V80" s="185">
        <v>2353</v>
      </c>
      <c r="W80" s="185">
        <v>132</v>
      </c>
      <c r="X80" s="185">
        <v>245</v>
      </c>
      <c r="Y80" s="85"/>
      <c r="Z80" s="85"/>
      <c r="AD80" s="298"/>
      <c r="AE80" s="143" t="s">
        <v>78</v>
      </c>
      <c r="AF80" s="137" t="s">
        <v>59</v>
      </c>
      <c r="AG80" s="52" t="s">
        <v>46</v>
      </c>
    </row>
    <row r="81" spans="14:36" ht="14.5">
      <c r="N81" s="85"/>
      <c r="O81" s="85"/>
      <c r="P81" s="80"/>
      <c r="Q81" s="85"/>
      <c r="R81" s="85"/>
      <c r="S81" s="185">
        <v>2013</v>
      </c>
      <c r="T81" s="185">
        <v>2128</v>
      </c>
      <c r="U81" s="185">
        <v>34</v>
      </c>
      <c r="V81" s="185">
        <v>1793</v>
      </c>
      <c r="W81" s="185">
        <v>101</v>
      </c>
      <c r="X81" s="185">
        <v>200</v>
      </c>
      <c r="Y81" s="85"/>
      <c r="Z81" s="85"/>
      <c r="AD81" s="73">
        <v>2007</v>
      </c>
      <c r="AE81" s="75">
        <v>7</v>
      </c>
      <c r="AF81" s="76">
        <v>15131</v>
      </c>
      <c r="AG81" s="70">
        <f t="shared" ref="AG81:AG96" si="26">IF(AF81=0, "NA", AE81/AF81)</f>
        <v>4.6262639614037408E-4</v>
      </c>
      <c r="AI81" s="73">
        <v>2007</v>
      </c>
      <c r="AJ81" s="75">
        <v>3</v>
      </c>
    </row>
    <row r="82" spans="14:36" ht="14.5">
      <c r="P82" s="243"/>
      <c r="Q82" s="118"/>
      <c r="R82" s="118"/>
      <c r="S82" s="185">
        <v>2014</v>
      </c>
      <c r="T82" s="185">
        <v>1820</v>
      </c>
      <c r="U82" s="185">
        <v>46</v>
      </c>
      <c r="V82" s="185">
        <v>1464</v>
      </c>
      <c r="W82" s="185">
        <v>127</v>
      </c>
      <c r="X82" s="185">
        <v>183</v>
      </c>
      <c r="Y82" s="118"/>
      <c r="Z82" s="118"/>
      <c r="AD82" s="73">
        <v>2008</v>
      </c>
      <c r="AE82" s="77">
        <v>4</v>
      </c>
      <c r="AF82" s="74">
        <v>14238</v>
      </c>
      <c r="AG82" s="69">
        <f t="shared" si="26"/>
        <v>2.8093833403567916E-4</v>
      </c>
      <c r="AI82" s="73">
        <v>2008</v>
      </c>
      <c r="AJ82" s="77">
        <v>0</v>
      </c>
    </row>
    <row r="83" spans="14:36" ht="14.5">
      <c r="P83" s="243"/>
      <c r="Q83" s="118"/>
      <c r="R83" s="118"/>
      <c r="S83" s="185">
        <v>2015</v>
      </c>
      <c r="T83" s="185">
        <v>1678</v>
      </c>
      <c r="U83" s="185">
        <v>29</v>
      </c>
      <c r="V83" s="185">
        <v>1297</v>
      </c>
      <c r="W83" s="185">
        <v>124</v>
      </c>
      <c r="X83" s="185">
        <v>228</v>
      </c>
      <c r="Y83" s="118"/>
      <c r="Z83" s="118"/>
      <c r="AD83" s="73">
        <v>2009</v>
      </c>
      <c r="AE83" s="77">
        <v>4</v>
      </c>
      <c r="AF83" s="74">
        <v>10586</v>
      </c>
      <c r="AG83" s="69">
        <f t="shared" si="26"/>
        <v>3.7785754770451542E-4</v>
      </c>
      <c r="AI83" s="73">
        <v>2009</v>
      </c>
      <c r="AJ83" s="77">
        <v>0</v>
      </c>
    </row>
    <row r="84" spans="14:36" ht="14.5">
      <c r="O84" s="67"/>
      <c r="S84" s="185">
        <v>2016</v>
      </c>
      <c r="T84" s="185">
        <v>1232</v>
      </c>
      <c r="U84" s="185">
        <v>16</v>
      </c>
      <c r="V84" s="185">
        <v>933</v>
      </c>
      <c r="W84" s="185">
        <v>132</v>
      </c>
      <c r="X84" s="185">
        <v>151</v>
      </c>
      <c r="AD84" s="73">
        <v>2010</v>
      </c>
      <c r="AE84" s="77">
        <v>7</v>
      </c>
      <c r="AF84" s="74">
        <v>11710</v>
      </c>
      <c r="AG84" s="69">
        <f t="shared" si="26"/>
        <v>5.9777967549103333E-4</v>
      </c>
      <c r="AI84" s="73">
        <v>2010</v>
      </c>
      <c r="AJ84" s="77">
        <v>1</v>
      </c>
    </row>
    <row r="85" spans="14:36" ht="14.5">
      <c r="O85" s="17"/>
      <c r="Q85" s="141"/>
      <c r="R85" s="141"/>
      <c r="S85" s="185">
        <v>2017</v>
      </c>
      <c r="T85" s="185">
        <v>1010</v>
      </c>
      <c r="U85" s="185">
        <v>6</v>
      </c>
      <c r="V85" s="185">
        <v>821</v>
      </c>
      <c r="W85" s="185">
        <v>71</v>
      </c>
      <c r="X85" s="185">
        <v>112</v>
      </c>
      <c r="Y85" s="141"/>
      <c r="Z85" s="141"/>
      <c r="AD85" s="73">
        <v>2011</v>
      </c>
      <c r="AE85" s="77">
        <v>4</v>
      </c>
      <c r="AF85" s="74">
        <v>11621</v>
      </c>
      <c r="AG85" s="69">
        <f t="shared" si="26"/>
        <v>3.4420445744772393E-4</v>
      </c>
      <c r="AI85" s="73">
        <v>2011</v>
      </c>
      <c r="AJ85" s="77">
        <v>0</v>
      </c>
    </row>
    <row r="86" spans="14:36" ht="14.5">
      <c r="S86" s="185">
        <v>2018</v>
      </c>
      <c r="T86" s="185">
        <v>599</v>
      </c>
      <c r="U86" s="185">
        <v>9</v>
      </c>
      <c r="V86" s="185">
        <v>469</v>
      </c>
      <c r="W86" s="185">
        <v>61</v>
      </c>
      <c r="X86" s="185">
        <v>60</v>
      </c>
      <c r="AD86" s="73">
        <v>2012</v>
      </c>
      <c r="AE86" s="77">
        <v>4</v>
      </c>
      <c r="AF86" s="74">
        <v>11286</v>
      </c>
      <c r="AG86" s="69">
        <f t="shared" si="26"/>
        <v>3.5442140705298599E-4</v>
      </c>
      <c r="AI86" s="73">
        <v>2012</v>
      </c>
      <c r="AJ86" s="77">
        <v>1</v>
      </c>
    </row>
    <row r="87" spans="14:36" ht="13.5" customHeight="1">
      <c r="P87" s="243"/>
      <c r="Q87" s="118"/>
      <c r="R87" s="118"/>
      <c r="S87" s="185">
        <v>2019</v>
      </c>
      <c r="T87" s="185">
        <v>496</v>
      </c>
      <c r="U87" s="185">
        <v>1</v>
      </c>
      <c r="V87" s="185">
        <v>376</v>
      </c>
      <c r="W87" s="185">
        <v>57</v>
      </c>
      <c r="X87" s="185">
        <v>62</v>
      </c>
      <c r="Y87" s="118"/>
      <c r="Z87" s="118"/>
      <c r="AD87" s="73">
        <v>2013</v>
      </c>
      <c r="AE87" s="77">
        <v>1</v>
      </c>
      <c r="AF87" s="74">
        <v>10185</v>
      </c>
      <c r="AG87" s="69">
        <f t="shared" si="26"/>
        <v>9.8183603338242517E-5</v>
      </c>
      <c r="AI87" s="73">
        <v>2013</v>
      </c>
      <c r="AJ87" s="77">
        <v>0</v>
      </c>
    </row>
    <row r="88" spans="14:36" ht="14.5">
      <c r="P88" s="243"/>
      <c r="Q88" s="118"/>
      <c r="R88" s="118"/>
      <c r="S88" s="185">
        <v>2020</v>
      </c>
      <c r="T88" s="185">
        <v>696</v>
      </c>
      <c r="U88" s="185">
        <v>1</v>
      </c>
      <c r="V88" s="185">
        <v>655</v>
      </c>
      <c r="W88" s="185">
        <v>13</v>
      </c>
      <c r="X88" s="185">
        <v>27</v>
      </c>
      <c r="Y88" s="118"/>
      <c r="Z88" s="118"/>
      <c r="AD88" s="73">
        <v>2014</v>
      </c>
      <c r="AE88" s="77">
        <v>0</v>
      </c>
      <c r="AF88" s="74">
        <v>9115</v>
      </c>
      <c r="AG88" s="69">
        <f t="shared" si="26"/>
        <v>0</v>
      </c>
      <c r="AI88" s="73">
        <v>2014</v>
      </c>
      <c r="AJ88" s="77">
        <v>0</v>
      </c>
    </row>
    <row r="89" spans="14:36" ht="14.5">
      <c r="P89" s="243"/>
      <c r="Q89" s="118"/>
      <c r="R89" s="118"/>
      <c r="S89" s="185">
        <v>2021</v>
      </c>
      <c r="T89" s="185">
        <v>162</v>
      </c>
      <c r="U89" s="185">
        <v>1</v>
      </c>
      <c r="V89" s="185">
        <v>96</v>
      </c>
      <c r="W89" s="185">
        <v>9</v>
      </c>
      <c r="X89" s="185">
        <v>56</v>
      </c>
      <c r="Y89" s="118"/>
      <c r="Z89" s="118"/>
      <c r="AD89" s="73">
        <v>2015</v>
      </c>
      <c r="AE89" s="77">
        <v>0</v>
      </c>
      <c r="AF89" s="74">
        <v>8319</v>
      </c>
      <c r="AG89" s="69">
        <f t="shared" si="26"/>
        <v>0</v>
      </c>
      <c r="AI89" s="73">
        <v>2015</v>
      </c>
      <c r="AJ89" s="77">
        <v>0</v>
      </c>
    </row>
    <row r="90" spans="14:36" ht="14.5">
      <c r="P90" s="243"/>
      <c r="Q90" s="118"/>
      <c r="R90" s="118"/>
      <c r="S90" s="185">
        <v>2022</v>
      </c>
      <c r="T90" s="185">
        <v>11</v>
      </c>
      <c r="U90" s="186"/>
      <c r="V90" s="185">
        <v>7</v>
      </c>
      <c r="W90" s="186"/>
      <c r="X90" s="185">
        <v>4</v>
      </c>
      <c r="Y90" s="118"/>
      <c r="Z90" s="118"/>
      <c r="AD90" s="73">
        <v>2016</v>
      </c>
      <c r="AE90" s="77">
        <v>2</v>
      </c>
      <c r="AF90" s="74">
        <v>6589</v>
      </c>
      <c r="AG90" s="69">
        <f t="shared" si="26"/>
        <v>3.0353619669145547E-4</v>
      </c>
      <c r="AI90" s="73">
        <v>2016</v>
      </c>
      <c r="AJ90" s="77">
        <v>2</v>
      </c>
    </row>
    <row r="91" spans="14:36">
      <c r="T91">
        <f>SUM(T76:T90)</f>
        <v>25748</v>
      </c>
      <c r="AD91" s="73">
        <v>2017</v>
      </c>
      <c r="AE91" s="77">
        <v>0</v>
      </c>
      <c r="AF91" s="74">
        <v>6102</v>
      </c>
      <c r="AG91" s="69">
        <f t="shared" si="26"/>
        <v>0</v>
      </c>
      <c r="AI91" s="73">
        <v>2017</v>
      </c>
      <c r="AJ91" s="77">
        <v>0</v>
      </c>
    </row>
    <row r="92" spans="14:36">
      <c r="AD92" s="73">
        <v>2018</v>
      </c>
      <c r="AE92" s="77">
        <v>0</v>
      </c>
      <c r="AF92" s="74">
        <v>6280</v>
      </c>
      <c r="AG92" s="69">
        <f t="shared" si="26"/>
        <v>0</v>
      </c>
      <c r="AI92" s="73">
        <v>2018</v>
      </c>
      <c r="AJ92" s="77">
        <v>0</v>
      </c>
    </row>
    <row r="93" spans="14:36" ht="13">
      <c r="P93" s="117"/>
      <c r="Q93" s="117"/>
      <c r="R93" s="117"/>
      <c r="S93" s="207">
        <v>44651</v>
      </c>
      <c r="T93" s="117"/>
      <c r="U93" s="117"/>
      <c r="V93" s="117"/>
      <c r="W93" s="117"/>
      <c r="X93" s="117"/>
      <c r="Y93" s="117"/>
      <c r="Z93" s="117"/>
      <c r="AD93" s="73">
        <v>2019</v>
      </c>
      <c r="AE93" s="77">
        <v>0</v>
      </c>
      <c r="AF93" s="74">
        <v>4355</v>
      </c>
      <c r="AG93" s="69">
        <f t="shared" si="26"/>
        <v>0</v>
      </c>
      <c r="AI93" s="73">
        <v>2019</v>
      </c>
      <c r="AJ93" s="77">
        <v>0</v>
      </c>
    </row>
    <row r="94" spans="14:36" ht="14.5">
      <c r="S94" s="184" t="s">
        <v>72</v>
      </c>
      <c r="T94" s="184" t="s">
        <v>73</v>
      </c>
      <c r="U94" s="184" t="s">
        <v>30</v>
      </c>
      <c r="V94" s="184" t="s">
        <v>28</v>
      </c>
      <c r="W94" s="184" t="s">
        <v>31</v>
      </c>
      <c r="X94" s="184" t="s">
        <v>29</v>
      </c>
      <c r="AD94" s="73">
        <v>2020</v>
      </c>
      <c r="AE94" s="77">
        <v>0</v>
      </c>
      <c r="AF94" s="74">
        <v>3286</v>
      </c>
      <c r="AG94" s="69">
        <f t="shared" si="26"/>
        <v>0</v>
      </c>
      <c r="AI94" s="73">
        <v>2020</v>
      </c>
      <c r="AJ94" s="77">
        <v>0</v>
      </c>
    </row>
    <row r="95" spans="14:36" ht="14.5">
      <c r="S95" s="185">
        <v>2007</v>
      </c>
      <c r="T95" s="185">
        <v>4479</v>
      </c>
      <c r="U95" s="185">
        <v>3</v>
      </c>
      <c r="V95" s="185">
        <v>4382</v>
      </c>
      <c r="W95" s="185">
        <v>94</v>
      </c>
      <c r="X95" s="186"/>
      <c r="AD95" s="73">
        <v>2021</v>
      </c>
      <c r="AE95" s="77">
        <v>0</v>
      </c>
      <c r="AF95" s="74">
        <v>832</v>
      </c>
      <c r="AG95" s="69">
        <f t="shared" si="26"/>
        <v>0</v>
      </c>
      <c r="AI95" s="73">
        <v>2021</v>
      </c>
      <c r="AJ95" s="77">
        <v>0</v>
      </c>
    </row>
    <row r="96" spans="14:36" ht="15" thickBot="1">
      <c r="S96" s="185">
        <v>2008</v>
      </c>
      <c r="T96" s="185">
        <v>4347</v>
      </c>
      <c r="U96" s="185">
        <v>2</v>
      </c>
      <c r="V96" s="185">
        <v>3959</v>
      </c>
      <c r="W96" s="185">
        <v>124</v>
      </c>
      <c r="X96" s="185">
        <v>262</v>
      </c>
      <c r="AD96" s="73">
        <v>2022</v>
      </c>
      <c r="AE96" s="132">
        <v>0</v>
      </c>
      <c r="AF96" s="133">
        <v>29</v>
      </c>
      <c r="AG96" s="93">
        <f t="shared" si="26"/>
        <v>0</v>
      </c>
      <c r="AI96" s="73">
        <v>2022</v>
      </c>
      <c r="AJ96" s="132">
        <v>0</v>
      </c>
    </row>
    <row r="97" spans="1:45" ht="15" thickBot="1">
      <c r="S97" s="185">
        <v>2009</v>
      </c>
      <c r="T97" s="185">
        <v>2743</v>
      </c>
      <c r="U97" s="185">
        <v>13</v>
      </c>
      <c r="V97" s="185">
        <v>2517</v>
      </c>
      <c r="W97" s="185">
        <v>30</v>
      </c>
      <c r="X97" s="185">
        <v>183</v>
      </c>
      <c r="AD97" s="13" t="s">
        <v>27</v>
      </c>
      <c r="AE97" s="129">
        <f>SUM(AE81:AE96)</f>
        <v>33</v>
      </c>
      <c r="AF97" s="130">
        <f>SUM(AF81:AF96)</f>
        <v>129664</v>
      </c>
      <c r="AG97" s="131">
        <f>AE97/AF97</f>
        <v>2.5450394866732476E-4</v>
      </c>
    </row>
    <row r="98" spans="1:45" ht="14.5">
      <c r="S98" s="185">
        <v>2010</v>
      </c>
      <c r="T98" s="185">
        <v>2703</v>
      </c>
      <c r="U98" s="185">
        <v>23</v>
      </c>
      <c r="V98" s="185">
        <v>2484</v>
      </c>
      <c r="W98" s="185">
        <v>28</v>
      </c>
      <c r="X98" s="185">
        <v>168</v>
      </c>
    </row>
    <row r="99" spans="1:45" ht="14.5">
      <c r="S99" s="185">
        <v>2011</v>
      </c>
      <c r="T99" s="185">
        <v>2762</v>
      </c>
      <c r="U99" s="185">
        <v>30</v>
      </c>
      <c r="V99" s="185">
        <v>2327</v>
      </c>
      <c r="W99" s="185">
        <v>155</v>
      </c>
      <c r="X99" s="185">
        <v>250</v>
      </c>
    </row>
    <row r="100" spans="1:45" ht="14.5">
      <c r="S100" s="185">
        <v>2012</v>
      </c>
      <c r="T100" s="185">
        <v>2638</v>
      </c>
      <c r="U100" s="185">
        <v>36</v>
      </c>
      <c r="V100" s="185">
        <v>2239</v>
      </c>
      <c r="W100" s="185">
        <v>130</v>
      </c>
      <c r="X100" s="185">
        <v>233</v>
      </c>
    </row>
    <row r="101" spans="1:45" ht="15" thickBot="1">
      <c r="S101" s="185">
        <v>2013</v>
      </c>
      <c r="T101" s="185">
        <v>2019</v>
      </c>
      <c r="U101" s="185">
        <v>33</v>
      </c>
      <c r="V101" s="185">
        <v>1704</v>
      </c>
      <c r="W101" s="185">
        <v>93</v>
      </c>
      <c r="X101" s="185">
        <v>189</v>
      </c>
    </row>
    <row r="102" spans="1:45" ht="15" thickBot="1">
      <c r="S102" s="185">
        <v>2014</v>
      </c>
      <c r="T102" s="185">
        <v>1683</v>
      </c>
      <c r="U102" s="185">
        <v>38</v>
      </c>
      <c r="V102" s="185">
        <v>1353</v>
      </c>
      <c r="W102" s="185">
        <v>123</v>
      </c>
      <c r="X102" s="185">
        <v>169</v>
      </c>
      <c r="AD102" s="294" t="s">
        <v>24</v>
      </c>
      <c r="AE102" s="291" t="s">
        <v>28</v>
      </c>
      <c r="AF102" s="292"/>
      <c r="AG102" s="293"/>
      <c r="AH102" s="291" t="s">
        <v>29</v>
      </c>
      <c r="AI102" s="292"/>
      <c r="AJ102" s="293"/>
      <c r="AK102" s="291" t="s">
        <v>30</v>
      </c>
      <c r="AL102" s="292"/>
      <c r="AM102" s="293"/>
      <c r="AN102" s="291" t="s">
        <v>31</v>
      </c>
      <c r="AO102" s="292"/>
      <c r="AP102" s="293"/>
      <c r="AQ102" s="291" t="s">
        <v>27</v>
      </c>
      <c r="AR102" s="292"/>
      <c r="AS102" s="293"/>
    </row>
    <row r="103" spans="1:45" ht="40" thickBot="1">
      <c r="S103" s="185">
        <v>2015</v>
      </c>
      <c r="T103" s="185">
        <v>1567</v>
      </c>
      <c r="U103" s="185">
        <v>28</v>
      </c>
      <c r="V103" s="185">
        <v>1211</v>
      </c>
      <c r="W103" s="185">
        <v>117</v>
      </c>
      <c r="X103" s="185">
        <v>211</v>
      </c>
      <c r="AD103" s="295"/>
      <c r="AE103" s="163" t="s">
        <v>79</v>
      </c>
      <c r="AF103" s="64" t="s">
        <v>59</v>
      </c>
      <c r="AG103" s="52" t="s">
        <v>75</v>
      </c>
      <c r="AH103" s="163" t="s">
        <v>79</v>
      </c>
      <c r="AI103" s="64" t="s">
        <v>59</v>
      </c>
      <c r="AJ103" s="52" t="s">
        <v>75</v>
      </c>
      <c r="AK103" s="163" t="s">
        <v>79</v>
      </c>
      <c r="AL103" s="64" t="s">
        <v>59</v>
      </c>
      <c r="AM103" s="52" t="s">
        <v>75</v>
      </c>
      <c r="AN103" s="163" t="s">
        <v>79</v>
      </c>
      <c r="AO103" s="64" t="s">
        <v>59</v>
      </c>
      <c r="AP103" s="52" t="s">
        <v>75</v>
      </c>
      <c r="AQ103" s="163" t="s">
        <v>79</v>
      </c>
      <c r="AR103" s="64" t="s">
        <v>59</v>
      </c>
      <c r="AS103" s="52" t="s">
        <v>75</v>
      </c>
    </row>
    <row r="104" spans="1:45" ht="14.5">
      <c r="A104" s="29"/>
      <c r="B104" s="29"/>
      <c r="S104" s="185">
        <v>2016</v>
      </c>
      <c r="T104" s="185">
        <v>1126</v>
      </c>
      <c r="U104" s="185">
        <v>16</v>
      </c>
      <c r="V104" s="185">
        <v>851</v>
      </c>
      <c r="W104" s="185">
        <v>124</v>
      </c>
      <c r="X104" s="185">
        <v>135</v>
      </c>
      <c r="AD104" s="73">
        <v>2007</v>
      </c>
      <c r="AE104" s="75">
        <f>SUM(AE81,AE59,AE37)</f>
        <v>10116</v>
      </c>
      <c r="AF104" s="76">
        <v>15131</v>
      </c>
      <c r="AG104" s="70">
        <f t="shared" ref="AG104:AG119" si="27">IF(AF104=0, "NA", AE104/AF104)</f>
        <v>0.66856123190800343</v>
      </c>
      <c r="AH104" s="75">
        <f>SUM(AH59,AH37)</f>
        <v>0</v>
      </c>
      <c r="AI104" s="76"/>
      <c r="AJ104" s="70"/>
      <c r="AK104" s="75">
        <f t="shared" ref="AK104:AK119" si="28">SUM(AK59,AK37)</f>
        <v>2</v>
      </c>
      <c r="AL104" s="76">
        <v>7</v>
      </c>
      <c r="AM104" s="70">
        <f t="shared" ref="AM104:AM119" si="29">IF(AL104=0, "NA", AK104/AL104)</f>
        <v>0.2857142857142857</v>
      </c>
      <c r="AN104" s="75">
        <f t="shared" ref="AN104:AN119" si="30">SUM(AN59,AN37)</f>
        <v>90</v>
      </c>
      <c r="AO104" s="76">
        <v>189</v>
      </c>
      <c r="AP104" s="70">
        <f t="shared" ref="AP104:AP119" si="31">IF(AO104=0, "NA", AN104/AO104)</f>
        <v>0.47619047619047616</v>
      </c>
      <c r="AQ104" s="75">
        <f>SUM(AE104,AH104,AK104,AN104)</f>
        <v>10208</v>
      </c>
      <c r="AR104" s="76">
        <f>SUM(AF104,AI104,AL104,AO104)</f>
        <v>15327</v>
      </c>
      <c r="AS104" s="70">
        <f>(AQ104/AR104)</f>
        <v>0.66601422326613169</v>
      </c>
    </row>
    <row r="105" spans="1:45" ht="14.5">
      <c r="A105" s="29"/>
      <c r="B105" s="29"/>
      <c r="S105" s="185">
        <v>2017</v>
      </c>
      <c r="T105" s="185">
        <v>954</v>
      </c>
      <c r="U105" s="185">
        <v>6</v>
      </c>
      <c r="V105" s="185">
        <v>779</v>
      </c>
      <c r="W105" s="185">
        <v>67</v>
      </c>
      <c r="X105" s="185">
        <v>102</v>
      </c>
      <c r="AD105" s="73">
        <v>2008</v>
      </c>
      <c r="AE105" s="77">
        <f t="shared" ref="AE105:AE119" si="32">SUM(AE82,AE60,AE38)</f>
        <v>10591</v>
      </c>
      <c r="AF105" s="74">
        <v>14238</v>
      </c>
      <c r="AG105" s="69">
        <f t="shared" si="27"/>
        <v>0.74385447394296955</v>
      </c>
      <c r="AH105" s="77">
        <f t="shared" ref="AH105:AH119" si="33">SUM(AH60,AH38)</f>
        <v>628</v>
      </c>
      <c r="AI105" s="74">
        <v>887</v>
      </c>
      <c r="AJ105" s="69">
        <f t="shared" ref="AJ105:AJ119" si="34">IF(AI105=0, "NA", AH105/AI105)</f>
        <v>0.70800450958286354</v>
      </c>
      <c r="AK105" s="77">
        <f t="shared" si="28"/>
        <v>1</v>
      </c>
      <c r="AL105" s="74">
        <v>2</v>
      </c>
      <c r="AM105" s="69">
        <f t="shared" si="29"/>
        <v>0.5</v>
      </c>
      <c r="AN105" s="77">
        <f t="shared" si="30"/>
        <v>129</v>
      </c>
      <c r="AO105" s="74">
        <v>232</v>
      </c>
      <c r="AP105" s="69">
        <f t="shared" si="31"/>
        <v>0.55603448275862066</v>
      </c>
      <c r="AQ105" s="77">
        <f t="shared" ref="AQ105:AQ119" si="35">SUM(AE105,AH105,AK105,AN105)</f>
        <v>11349</v>
      </c>
      <c r="AR105" s="74">
        <f t="shared" ref="AR105:AR119" si="36">SUM(AF105,AI105,AL105,AO105)</f>
        <v>15359</v>
      </c>
      <c r="AS105" s="69">
        <f t="shared" ref="AS105:AS119" si="37">(AQ105/AR105)</f>
        <v>0.73891529396445077</v>
      </c>
    </row>
    <row r="106" spans="1:45" ht="14.5">
      <c r="A106" s="29"/>
      <c r="B106" s="29"/>
      <c r="S106" s="185">
        <v>2018</v>
      </c>
      <c r="T106" s="185">
        <v>549</v>
      </c>
      <c r="U106" s="185">
        <v>8</v>
      </c>
      <c r="V106" s="185">
        <v>425</v>
      </c>
      <c r="W106" s="185">
        <v>60</v>
      </c>
      <c r="X106" s="185">
        <v>56</v>
      </c>
      <c r="AD106" s="73">
        <v>2009</v>
      </c>
      <c r="AE106" s="77">
        <f t="shared" si="32"/>
        <v>8385</v>
      </c>
      <c r="AF106" s="74">
        <v>10586</v>
      </c>
      <c r="AG106" s="69">
        <f t="shared" si="27"/>
        <v>0.79208388437559041</v>
      </c>
      <c r="AH106" s="77">
        <f t="shared" si="33"/>
        <v>503</v>
      </c>
      <c r="AI106" s="74">
        <v>677</v>
      </c>
      <c r="AJ106" s="69">
        <f t="shared" si="34"/>
        <v>0.7429837518463811</v>
      </c>
      <c r="AK106" s="77">
        <f t="shared" si="28"/>
        <v>21</v>
      </c>
      <c r="AL106" s="74">
        <v>31</v>
      </c>
      <c r="AM106" s="69">
        <f t="shared" si="29"/>
        <v>0.67741935483870963</v>
      </c>
      <c r="AN106" s="77">
        <f t="shared" si="30"/>
        <v>30</v>
      </c>
      <c r="AO106" s="74">
        <v>60</v>
      </c>
      <c r="AP106" s="69">
        <f t="shared" si="31"/>
        <v>0.5</v>
      </c>
      <c r="AQ106" s="77">
        <f t="shared" si="35"/>
        <v>8939</v>
      </c>
      <c r="AR106" s="74">
        <f t="shared" si="36"/>
        <v>11354</v>
      </c>
      <c r="AS106" s="69">
        <f t="shared" si="37"/>
        <v>0.78729963008631321</v>
      </c>
    </row>
    <row r="107" spans="1:45" ht="14.5">
      <c r="A107" s="29"/>
      <c r="B107" s="29"/>
      <c r="S107" s="185">
        <v>2019</v>
      </c>
      <c r="T107" s="185">
        <v>433</v>
      </c>
      <c r="U107" s="186"/>
      <c r="V107" s="185">
        <v>332</v>
      </c>
      <c r="W107" s="185">
        <v>45</v>
      </c>
      <c r="X107" s="185">
        <v>56</v>
      </c>
      <c r="AD107" s="73">
        <v>2010</v>
      </c>
      <c r="AE107" s="77">
        <f t="shared" si="32"/>
        <v>9625</v>
      </c>
      <c r="AF107" s="74">
        <v>11710</v>
      </c>
      <c r="AG107" s="69">
        <f t="shared" si="27"/>
        <v>0.82194705380017075</v>
      </c>
      <c r="AH107" s="77">
        <f t="shared" si="33"/>
        <v>490</v>
      </c>
      <c r="AI107" s="74">
        <v>660</v>
      </c>
      <c r="AJ107" s="69">
        <f t="shared" si="34"/>
        <v>0.74242424242424243</v>
      </c>
      <c r="AK107" s="77">
        <f t="shared" si="28"/>
        <v>31</v>
      </c>
      <c r="AL107" s="74">
        <v>52</v>
      </c>
      <c r="AM107" s="69">
        <f t="shared" si="29"/>
        <v>0.59615384615384615</v>
      </c>
      <c r="AN107" s="77">
        <f t="shared" si="30"/>
        <v>49</v>
      </c>
      <c r="AO107" s="74">
        <v>79</v>
      </c>
      <c r="AP107" s="69">
        <f t="shared" si="31"/>
        <v>0.620253164556962</v>
      </c>
      <c r="AQ107" s="77">
        <f t="shared" si="35"/>
        <v>10195</v>
      </c>
      <c r="AR107" s="74">
        <f t="shared" si="36"/>
        <v>12501</v>
      </c>
      <c r="AS107" s="69">
        <f t="shared" si="37"/>
        <v>0.81553475721942248</v>
      </c>
    </row>
    <row r="108" spans="1:45" ht="14.5">
      <c r="A108" s="29"/>
      <c r="B108" s="29"/>
      <c r="S108" s="185">
        <v>2020</v>
      </c>
      <c r="T108" s="185">
        <v>659</v>
      </c>
      <c r="U108" s="185">
        <v>1</v>
      </c>
      <c r="V108" s="185">
        <v>621</v>
      </c>
      <c r="W108" s="185">
        <v>13</v>
      </c>
      <c r="X108" s="185">
        <v>24</v>
      </c>
      <c r="AD108" s="73">
        <v>2011</v>
      </c>
      <c r="AE108" s="77">
        <f t="shared" si="32"/>
        <v>9674</v>
      </c>
      <c r="AF108" s="74">
        <v>11621</v>
      </c>
      <c r="AG108" s="69">
        <f t="shared" si="27"/>
        <v>0.83245848033732039</v>
      </c>
      <c r="AH108" s="77">
        <f t="shared" si="33"/>
        <v>882</v>
      </c>
      <c r="AI108" s="74">
        <v>1118</v>
      </c>
      <c r="AJ108" s="69">
        <f t="shared" si="34"/>
        <v>0.78890876565295165</v>
      </c>
      <c r="AK108" s="77">
        <f t="shared" si="28"/>
        <v>62</v>
      </c>
      <c r="AL108" s="74">
        <v>92</v>
      </c>
      <c r="AM108" s="69">
        <f t="shared" si="29"/>
        <v>0.67391304347826086</v>
      </c>
      <c r="AN108" s="77">
        <f t="shared" si="30"/>
        <v>247</v>
      </c>
      <c r="AO108" s="74">
        <v>387</v>
      </c>
      <c r="AP108" s="69">
        <f t="shared" si="31"/>
        <v>0.63824289405684753</v>
      </c>
      <c r="AQ108" s="77">
        <f t="shared" si="35"/>
        <v>10865</v>
      </c>
      <c r="AR108" s="74">
        <f t="shared" si="36"/>
        <v>13218</v>
      </c>
      <c r="AS108" s="69">
        <f t="shared" si="37"/>
        <v>0.82198517173551222</v>
      </c>
    </row>
    <row r="109" spans="1:45" ht="14.5">
      <c r="A109" s="29"/>
      <c r="B109" s="29"/>
      <c r="S109" s="185">
        <v>2021</v>
      </c>
      <c r="T109" s="185">
        <v>148</v>
      </c>
      <c r="U109" s="185">
        <v>1</v>
      </c>
      <c r="V109" s="185">
        <v>85</v>
      </c>
      <c r="W109" s="185">
        <v>8</v>
      </c>
      <c r="X109" s="185">
        <v>54</v>
      </c>
      <c r="AD109" s="73">
        <v>2012</v>
      </c>
      <c r="AE109" s="77">
        <f t="shared" si="32"/>
        <v>9500</v>
      </c>
      <c r="AF109" s="74">
        <v>11286</v>
      </c>
      <c r="AG109" s="69">
        <f t="shared" si="27"/>
        <v>0.84175084175084181</v>
      </c>
      <c r="AH109" s="77">
        <f t="shared" si="33"/>
        <v>746</v>
      </c>
      <c r="AI109" s="74">
        <v>970</v>
      </c>
      <c r="AJ109" s="69">
        <f t="shared" si="34"/>
        <v>0.76907216494845365</v>
      </c>
      <c r="AK109" s="77">
        <f t="shared" si="28"/>
        <v>120</v>
      </c>
      <c r="AL109" s="74">
        <v>149</v>
      </c>
      <c r="AM109" s="69">
        <f t="shared" si="29"/>
        <v>0.80536912751677847</v>
      </c>
      <c r="AN109" s="77">
        <f t="shared" si="30"/>
        <v>227</v>
      </c>
      <c r="AO109" s="74">
        <v>350</v>
      </c>
      <c r="AP109" s="69">
        <f t="shared" si="31"/>
        <v>0.64857142857142858</v>
      </c>
      <c r="AQ109" s="77">
        <f t="shared" si="35"/>
        <v>10593</v>
      </c>
      <c r="AR109" s="74">
        <f t="shared" si="36"/>
        <v>12755</v>
      </c>
      <c r="AS109" s="69">
        <f t="shared" si="37"/>
        <v>0.83049784398275184</v>
      </c>
    </row>
    <row r="110" spans="1:45" ht="14.5">
      <c r="A110" s="29"/>
      <c r="B110" s="29"/>
      <c r="S110" s="185">
        <v>2022</v>
      </c>
      <c r="T110" s="185">
        <v>10</v>
      </c>
      <c r="U110" s="186"/>
      <c r="V110" s="185">
        <v>6</v>
      </c>
      <c r="W110" s="186"/>
      <c r="X110" s="185">
        <v>4</v>
      </c>
      <c r="AD110" s="73">
        <v>2013</v>
      </c>
      <c r="AE110" s="77">
        <f t="shared" si="32"/>
        <v>9003</v>
      </c>
      <c r="AF110" s="74">
        <v>10185</v>
      </c>
      <c r="AG110" s="69">
        <f t="shared" si="27"/>
        <v>0.88394698085419732</v>
      </c>
      <c r="AH110" s="77">
        <f t="shared" si="33"/>
        <v>683</v>
      </c>
      <c r="AI110" s="74">
        <v>856</v>
      </c>
      <c r="AJ110" s="69">
        <f t="shared" si="34"/>
        <v>0.79789719626168221</v>
      </c>
      <c r="AK110" s="77">
        <f t="shared" si="28"/>
        <v>142</v>
      </c>
      <c r="AL110" s="74">
        <v>172</v>
      </c>
      <c r="AM110" s="69">
        <f t="shared" si="29"/>
        <v>0.82558139534883723</v>
      </c>
      <c r="AN110" s="77">
        <f t="shared" si="30"/>
        <v>203</v>
      </c>
      <c r="AO110" s="74">
        <v>302</v>
      </c>
      <c r="AP110" s="69">
        <f t="shared" si="31"/>
        <v>0.67218543046357615</v>
      </c>
      <c r="AQ110" s="77">
        <f t="shared" si="35"/>
        <v>10031</v>
      </c>
      <c r="AR110" s="74">
        <f t="shared" si="36"/>
        <v>11515</v>
      </c>
      <c r="AS110" s="69">
        <f t="shared" si="37"/>
        <v>0.87112462006079028</v>
      </c>
    </row>
    <row r="111" spans="1:45">
      <c r="A111" s="29"/>
      <c r="B111" s="29"/>
      <c r="T111">
        <f>SUM(T96:T110)</f>
        <v>24341</v>
      </c>
      <c r="AD111" s="73">
        <v>2014</v>
      </c>
      <c r="AE111" s="77">
        <f t="shared" si="32"/>
        <v>8069</v>
      </c>
      <c r="AF111" s="74">
        <v>9115</v>
      </c>
      <c r="AG111" s="69">
        <f t="shared" si="27"/>
        <v>0.8852441031267142</v>
      </c>
      <c r="AH111" s="77">
        <f t="shared" si="33"/>
        <v>706</v>
      </c>
      <c r="AI111" s="74">
        <v>877</v>
      </c>
      <c r="AJ111" s="69">
        <f t="shared" si="34"/>
        <v>0.80501710376282787</v>
      </c>
      <c r="AK111" s="77">
        <f t="shared" si="28"/>
        <v>191</v>
      </c>
      <c r="AL111" s="74">
        <v>235</v>
      </c>
      <c r="AM111" s="69">
        <f t="shared" si="29"/>
        <v>0.81276595744680846</v>
      </c>
      <c r="AN111" s="77">
        <f t="shared" si="30"/>
        <v>185</v>
      </c>
      <c r="AO111" s="74">
        <v>314</v>
      </c>
      <c r="AP111" s="69">
        <f t="shared" si="31"/>
        <v>0.58917197452229297</v>
      </c>
      <c r="AQ111" s="77">
        <f t="shared" si="35"/>
        <v>9151</v>
      </c>
      <c r="AR111" s="74">
        <f t="shared" si="36"/>
        <v>10541</v>
      </c>
      <c r="AS111" s="69">
        <f t="shared" si="37"/>
        <v>0.86813395313537611</v>
      </c>
    </row>
    <row r="112" spans="1:45">
      <c r="AD112" s="73">
        <v>2015</v>
      </c>
      <c r="AE112" s="77">
        <f t="shared" si="32"/>
        <v>7497</v>
      </c>
      <c r="AF112" s="74">
        <v>8319</v>
      </c>
      <c r="AG112" s="69">
        <f t="shared" si="27"/>
        <v>0.90119004688063464</v>
      </c>
      <c r="AH112" s="77">
        <f t="shared" si="33"/>
        <v>782</v>
      </c>
      <c r="AI112" s="74">
        <v>1008</v>
      </c>
      <c r="AJ112" s="69">
        <f t="shared" si="34"/>
        <v>0.77579365079365081</v>
      </c>
      <c r="AK112" s="77">
        <f t="shared" si="28"/>
        <v>139</v>
      </c>
      <c r="AL112" s="74">
        <v>160</v>
      </c>
      <c r="AM112" s="69">
        <f t="shared" si="29"/>
        <v>0.86875000000000002</v>
      </c>
      <c r="AN112" s="77">
        <f t="shared" si="30"/>
        <v>359</v>
      </c>
      <c r="AO112" s="74">
        <v>490</v>
      </c>
      <c r="AP112" s="69">
        <f t="shared" si="31"/>
        <v>0.73265306122448981</v>
      </c>
      <c r="AQ112" s="77">
        <f t="shared" si="35"/>
        <v>8777</v>
      </c>
      <c r="AR112" s="74">
        <f t="shared" si="36"/>
        <v>9977</v>
      </c>
      <c r="AS112" s="69">
        <f t="shared" si="37"/>
        <v>0.87972336373659421</v>
      </c>
    </row>
    <row r="113" spans="19:45">
      <c r="S113" s="206">
        <v>44681</v>
      </c>
      <c r="AD113" s="73">
        <v>2016</v>
      </c>
      <c r="AE113" s="77">
        <f t="shared" si="32"/>
        <v>6085</v>
      </c>
      <c r="AF113" s="74">
        <v>6589</v>
      </c>
      <c r="AG113" s="69">
        <f t="shared" si="27"/>
        <v>0.92350887843375318</v>
      </c>
      <c r="AH113" s="77">
        <f t="shared" si="33"/>
        <v>657</v>
      </c>
      <c r="AI113" s="74">
        <v>739</v>
      </c>
      <c r="AJ113" s="69">
        <f t="shared" si="34"/>
        <v>0.88903924221921515</v>
      </c>
      <c r="AK113" s="77">
        <f t="shared" si="28"/>
        <v>84</v>
      </c>
      <c r="AL113" s="74">
        <v>102</v>
      </c>
      <c r="AM113" s="69">
        <f t="shared" si="29"/>
        <v>0.82352941176470584</v>
      </c>
      <c r="AN113" s="77">
        <f t="shared" si="30"/>
        <v>296</v>
      </c>
      <c r="AO113" s="74">
        <v>431</v>
      </c>
      <c r="AP113" s="69">
        <f t="shared" si="31"/>
        <v>0.6867749419953596</v>
      </c>
      <c r="AQ113" s="77">
        <f t="shared" si="35"/>
        <v>7122</v>
      </c>
      <c r="AR113" s="74">
        <f t="shared" si="36"/>
        <v>7861</v>
      </c>
      <c r="AS113" s="69">
        <f t="shared" si="37"/>
        <v>0.90599160412161306</v>
      </c>
    </row>
    <row r="114" spans="19:45" ht="14.5">
      <c r="S114" s="184" t="s">
        <v>72</v>
      </c>
      <c r="T114" s="184" t="s">
        <v>73</v>
      </c>
      <c r="U114" s="184" t="s">
        <v>30</v>
      </c>
      <c r="V114" s="184" t="s">
        <v>28</v>
      </c>
      <c r="W114" s="184" t="s">
        <v>31</v>
      </c>
      <c r="X114" s="184" t="s">
        <v>29</v>
      </c>
      <c r="AD114" s="73">
        <v>2017</v>
      </c>
      <c r="AE114" s="77">
        <f t="shared" si="32"/>
        <v>5630</v>
      </c>
      <c r="AF114" s="74">
        <v>6102</v>
      </c>
      <c r="AG114" s="69">
        <f t="shared" si="27"/>
        <v>0.92264831202884301</v>
      </c>
      <c r="AH114" s="77">
        <f t="shared" si="33"/>
        <v>425</v>
      </c>
      <c r="AI114" s="74">
        <v>481</v>
      </c>
      <c r="AJ114" s="69">
        <f t="shared" si="34"/>
        <v>0.88357588357588357</v>
      </c>
      <c r="AK114" s="77">
        <f t="shared" si="28"/>
        <v>31</v>
      </c>
      <c r="AL114" s="74">
        <v>47</v>
      </c>
      <c r="AM114" s="69">
        <f t="shared" si="29"/>
        <v>0.65957446808510634</v>
      </c>
      <c r="AN114" s="77">
        <f t="shared" si="30"/>
        <v>217</v>
      </c>
      <c r="AO114" s="74">
        <v>272</v>
      </c>
      <c r="AP114" s="69">
        <f t="shared" si="31"/>
        <v>0.79779411764705888</v>
      </c>
      <c r="AQ114" s="77">
        <f t="shared" si="35"/>
        <v>6303</v>
      </c>
      <c r="AR114" s="74">
        <f t="shared" si="36"/>
        <v>6902</v>
      </c>
      <c r="AS114" s="69">
        <f t="shared" si="37"/>
        <v>0.9132135612865836</v>
      </c>
    </row>
    <row r="115" spans="19:45" ht="14.5">
      <c r="S115" s="185">
        <v>2007</v>
      </c>
      <c r="T115" s="185">
        <v>4400</v>
      </c>
      <c r="U115" s="185">
        <v>3</v>
      </c>
      <c r="V115" s="185">
        <v>4305</v>
      </c>
      <c r="W115" s="185">
        <v>92</v>
      </c>
      <c r="X115" s="186"/>
      <c r="AD115" s="73">
        <v>2018</v>
      </c>
      <c r="AE115" s="77">
        <f t="shared" si="32"/>
        <v>6074</v>
      </c>
      <c r="AF115" s="74">
        <v>6280</v>
      </c>
      <c r="AG115" s="69">
        <f t="shared" si="27"/>
        <v>0.96719745222929931</v>
      </c>
      <c r="AH115" s="77">
        <f t="shared" si="33"/>
        <v>294</v>
      </c>
      <c r="AI115" s="74">
        <v>346</v>
      </c>
      <c r="AJ115" s="69">
        <f t="shared" si="34"/>
        <v>0.8497109826589595</v>
      </c>
      <c r="AK115" s="77">
        <f t="shared" si="28"/>
        <v>59</v>
      </c>
      <c r="AL115" s="74">
        <v>66</v>
      </c>
      <c r="AM115" s="69">
        <f t="shared" si="29"/>
        <v>0.89393939393939392</v>
      </c>
      <c r="AN115" s="77">
        <f t="shared" si="30"/>
        <v>164</v>
      </c>
      <c r="AO115" s="74">
        <v>227</v>
      </c>
      <c r="AP115" s="69">
        <f t="shared" si="31"/>
        <v>0.72246696035242286</v>
      </c>
      <c r="AQ115" s="77">
        <f t="shared" si="35"/>
        <v>6591</v>
      </c>
      <c r="AR115" s="74">
        <f t="shared" si="36"/>
        <v>6919</v>
      </c>
      <c r="AS115" s="69">
        <f t="shared" si="37"/>
        <v>0.95259430553548197</v>
      </c>
    </row>
    <row r="116" spans="19:45" ht="14.5">
      <c r="S116" s="185">
        <v>2008</v>
      </c>
      <c r="T116" s="185">
        <v>4278</v>
      </c>
      <c r="U116" s="185">
        <v>2</v>
      </c>
      <c r="V116" s="185">
        <v>3896</v>
      </c>
      <c r="W116" s="185">
        <v>122</v>
      </c>
      <c r="X116" s="185">
        <v>258</v>
      </c>
      <c r="AD116" s="73">
        <v>2019</v>
      </c>
      <c r="AE116" s="77">
        <f t="shared" si="32"/>
        <v>4124</v>
      </c>
      <c r="AF116" s="74">
        <v>4355</v>
      </c>
      <c r="AG116" s="69">
        <f t="shared" si="27"/>
        <v>0.94695752009184841</v>
      </c>
      <c r="AH116" s="77">
        <f t="shared" si="33"/>
        <v>325</v>
      </c>
      <c r="AI116" s="74">
        <v>370</v>
      </c>
      <c r="AJ116" s="69">
        <f t="shared" si="34"/>
        <v>0.8783783783783784</v>
      </c>
      <c r="AK116" s="77">
        <f t="shared" si="28"/>
        <v>6</v>
      </c>
      <c r="AL116" s="74">
        <v>7</v>
      </c>
      <c r="AM116" s="69">
        <f t="shared" si="29"/>
        <v>0.8571428571428571</v>
      </c>
      <c r="AN116" s="77">
        <f t="shared" si="30"/>
        <v>184</v>
      </c>
      <c r="AO116" s="74">
        <v>243</v>
      </c>
      <c r="AP116" s="69">
        <f t="shared" si="31"/>
        <v>0.75720164609053497</v>
      </c>
      <c r="AQ116" s="77">
        <f t="shared" si="35"/>
        <v>4639</v>
      </c>
      <c r="AR116" s="74">
        <f t="shared" si="36"/>
        <v>4975</v>
      </c>
      <c r="AS116" s="69">
        <f t="shared" si="37"/>
        <v>0.93246231155778891</v>
      </c>
    </row>
    <row r="117" spans="19:45" ht="14.5">
      <c r="S117" s="185">
        <v>2009</v>
      </c>
      <c r="T117" s="185">
        <v>2672</v>
      </c>
      <c r="U117" s="185">
        <v>13</v>
      </c>
      <c r="V117" s="185">
        <v>2454</v>
      </c>
      <c r="W117" s="185">
        <v>28</v>
      </c>
      <c r="X117" s="185">
        <v>177</v>
      </c>
      <c r="AD117" s="73">
        <v>2020</v>
      </c>
      <c r="AE117" s="77">
        <f t="shared" si="32"/>
        <v>2636</v>
      </c>
      <c r="AF117" s="74">
        <v>3286</v>
      </c>
      <c r="AG117" s="69">
        <f t="shared" si="27"/>
        <v>0.8021911138161899</v>
      </c>
      <c r="AH117" s="77">
        <f t="shared" si="33"/>
        <v>145</v>
      </c>
      <c r="AI117" s="74">
        <v>169</v>
      </c>
      <c r="AJ117" s="69">
        <f t="shared" si="34"/>
        <v>0.85798816568047342</v>
      </c>
      <c r="AK117" s="77">
        <f>SUM(AK72,AK50)</f>
        <v>25</v>
      </c>
      <c r="AL117" s="74">
        <v>25</v>
      </c>
      <c r="AM117" s="69">
        <f t="shared" si="29"/>
        <v>1</v>
      </c>
      <c r="AN117" s="77">
        <f t="shared" si="30"/>
        <v>70</v>
      </c>
      <c r="AO117" s="74">
        <v>90</v>
      </c>
      <c r="AP117" s="69">
        <f t="shared" si="31"/>
        <v>0.77777777777777779</v>
      </c>
      <c r="AQ117" s="77">
        <f t="shared" si="35"/>
        <v>2876</v>
      </c>
      <c r="AR117" s="74">
        <f t="shared" si="36"/>
        <v>3570</v>
      </c>
      <c r="AS117" s="69">
        <f t="shared" si="37"/>
        <v>0.80560224089635857</v>
      </c>
    </row>
    <row r="118" spans="19:45" ht="14.5">
      <c r="S118" s="185">
        <v>2010</v>
      </c>
      <c r="T118" s="185">
        <v>2627</v>
      </c>
      <c r="U118" s="185">
        <v>23</v>
      </c>
      <c r="V118" s="185">
        <v>2415</v>
      </c>
      <c r="W118" s="185">
        <v>28</v>
      </c>
      <c r="X118" s="185">
        <v>161</v>
      </c>
      <c r="AD118" s="73">
        <v>2021</v>
      </c>
      <c r="AE118" s="77">
        <f t="shared" si="32"/>
        <v>694</v>
      </c>
      <c r="AF118" s="74">
        <v>832</v>
      </c>
      <c r="AG118" s="69">
        <f t="shared" si="27"/>
        <v>0.83413461538461542</v>
      </c>
      <c r="AH118" s="77">
        <f t="shared" si="33"/>
        <v>51</v>
      </c>
      <c r="AI118" s="74">
        <v>113</v>
      </c>
      <c r="AJ118" s="69">
        <f t="shared" si="34"/>
        <v>0.45132743362831856</v>
      </c>
      <c r="AK118" s="77">
        <f t="shared" si="28"/>
        <v>8</v>
      </c>
      <c r="AL118" s="74">
        <v>14</v>
      </c>
      <c r="AM118" s="69">
        <f t="shared" si="29"/>
        <v>0.5714285714285714</v>
      </c>
      <c r="AN118" s="77">
        <f t="shared" si="30"/>
        <v>13</v>
      </c>
      <c r="AO118" s="74">
        <v>24</v>
      </c>
      <c r="AP118" s="69">
        <f t="shared" si="31"/>
        <v>0.54166666666666663</v>
      </c>
      <c r="AQ118" s="77">
        <f t="shared" si="35"/>
        <v>766</v>
      </c>
      <c r="AR118" s="74">
        <f t="shared" si="36"/>
        <v>983</v>
      </c>
      <c r="AS118" s="69">
        <f t="shared" si="37"/>
        <v>0.77924720244150558</v>
      </c>
    </row>
    <row r="119" spans="19:45" ht="15" thickBot="1">
      <c r="S119" s="185">
        <v>2011</v>
      </c>
      <c r="T119" s="185">
        <v>2686</v>
      </c>
      <c r="U119" s="185">
        <v>30</v>
      </c>
      <c r="V119" s="185">
        <v>2264</v>
      </c>
      <c r="W119" s="185">
        <v>151</v>
      </c>
      <c r="X119" s="185">
        <v>241</v>
      </c>
      <c r="AD119" s="73">
        <v>2022</v>
      </c>
      <c r="AE119" s="132">
        <f t="shared" si="32"/>
        <v>20</v>
      </c>
      <c r="AF119" s="133">
        <v>29</v>
      </c>
      <c r="AG119" s="93">
        <f t="shared" si="27"/>
        <v>0.68965517241379315</v>
      </c>
      <c r="AH119" s="132">
        <f t="shared" si="33"/>
        <v>2</v>
      </c>
      <c r="AI119" s="133">
        <v>7</v>
      </c>
      <c r="AJ119" s="93">
        <f t="shared" si="34"/>
        <v>0.2857142857142857</v>
      </c>
      <c r="AK119" s="132">
        <f t="shared" si="28"/>
        <v>0</v>
      </c>
      <c r="AL119" s="133"/>
      <c r="AM119" s="93" t="str">
        <f t="shared" si="29"/>
        <v>NA</v>
      </c>
      <c r="AN119" s="132">
        <f t="shared" si="30"/>
        <v>1</v>
      </c>
      <c r="AO119" s="133">
        <v>1</v>
      </c>
      <c r="AP119" s="93">
        <f t="shared" si="31"/>
        <v>1</v>
      </c>
      <c r="AQ119" s="132">
        <f t="shared" si="35"/>
        <v>23</v>
      </c>
      <c r="AR119" s="133">
        <f t="shared" si="36"/>
        <v>37</v>
      </c>
      <c r="AS119" s="93">
        <f t="shared" si="37"/>
        <v>0.6216216216216216</v>
      </c>
    </row>
    <row r="120" spans="19:45" ht="15" thickBot="1">
      <c r="S120" s="185">
        <v>2012</v>
      </c>
      <c r="T120" s="185">
        <v>2572</v>
      </c>
      <c r="U120" s="185">
        <v>36</v>
      </c>
      <c r="V120" s="185">
        <v>2182</v>
      </c>
      <c r="W120" s="185">
        <v>130</v>
      </c>
      <c r="X120" s="185">
        <v>224</v>
      </c>
      <c r="AD120" s="59" t="s">
        <v>27</v>
      </c>
      <c r="AE120" s="129">
        <f>SUM(AE104:AE119)</f>
        <v>107723</v>
      </c>
      <c r="AF120" s="130">
        <f>SUM(AF104:AF119)</f>
        <v>129664</v>
      </c>
      <c r="AG120" s="131">
        <f>AE120/AF120</f>
        <v>0.83078572309970389</v>
      </c>
      <c r="AH120" s="130">
        <f>SUM(AH104:AH119)</f>
        <v>7319</v>
      </c>
      <c r="AI120" s="130">
        <f>SUM(AI104:AI119)</f>
        <v>9278</v>
      </c>
      <c r="AJ120" s="131">
        <f>AH120/AI120</f>
        <v>0.78885535675792195</v>
      </c>
      <c r="AK120" s="130">
        <f>SUM(AK104:AK119)</f>
        <v>922</v>
      </c>
      <c r="AL120" s="130">
        <f>SUM(AL104:AL119)</f>
        <v>1161</v>
      </c>
      <c r="AM120" s="131">
        <f>AK120/AL120</f>
        <v>0.79414298018949181</v>
      </c>
      <c r="AN120" s="130">
        <f>SUM(AN104:AN119)</f>
        <v>2464</v>
      </c>
      <c r="AO120" s="130">
        <f>SUM(AO104:AO119)</f>
        <v>3691</v>
      </c>
      <c r="AP120" s="131">
        <f>AN120/AO120</f>
        <v>0.66756976429151993</v>
      </c>
      <c r="AQ120" s="129">
        <f>SUM(AE120,AH120,AK120,AN120)</f>
        <v>118428</v>
      </c>
      <c r="AR120" s="130">
        <f>SUM(AF120,AI120,AL120,AO120)</f>
        <v>143794</v>
      </c>
      <c r="AS120" s="131">
        <f>AQ120/AR120</f>
        <v>0.82359486487614231</v>
      </c>
    </row>
    <row r="121" spans="19:45" ht="14.5">
      <c r="S121" s="185">
        <v>2013</v>
      </c>
      <c r="T121" s="185">
        <v>1957</v>
      </c>
      <c r="U121" s="185">
        <v>32</v>
      </c>
      <c r="V121" s="185">
        <v>1653</v>
      </c>
      <c r="W121" s="185">
        <v>91</v>
      </c>
      <c r="X121" s="185">
        <v>181</v>
      </c>
    </row>
    <row r="122" spans="19:45" ht="14.5">
      <c r="S122" s="185">
        <v>2014</v>
      </c>
      <c r="T122" s="185">
        <v>1618</v>
      </c>
      <c r="U122" s="185">
        <v>37</v>
      </c>
      <c r="V122" s="185">
        <v>1304</v>
      </c>
      <c r="W122" s="185">
        <v>120</v>
      </c>
      <c r="X122" s="185">
        <v>157</v>
      </c>
    </row>
    <row r="123" spans="19:45" ht="15" thickBot="1">
      <c r="S123" s="185">
        <v>2015</v>
      </c>
      <c r="T123" s="185">
        <v>1507</v>
      </c>
      <c r="U123" s="185">
        <v>27</v>
      </c>
      <c r="V123" s="185">
        <v>1162</v>
      </c>
      <c r="W123" s="185">
        <v>115</v>
      </c>
      <c r="X123" s="185">
        <v>203</v>
      </c>
      <c r="AD123" s="164" t="s">
        <v>80</v>
      </c>
    </row>
    <row r="124" spans="19:45" ht="13.9" customHeight="1" thickBot="1">
      <c r="S124" s="185">
        <v>2016</v>
      </c>
      <c r="T124" s="185">
        <v>1076</v>
      </c>
      <c r="U124" s="185">
        <v>16</v>
      </c>
      <c r="V124" s="185">
        <v>814</v>
      </c>
      <c r="W124" s="185">
        <v>121</v>
      </c>
      <c r="X124" s="185">
        <v>125</v>
      </c>
      <c r="AD124" s="299" t="s">
        <v>24</v>
      </c>
      <c r="AE124" s="301" t="s">
        <v>28</v>
      </c>
      <c r="AF124" s="302"/>
      <c r="AG124" s="303"/>
      <c r="AH124" s="301" t="s">
        <v>29</v>
      </c>
      <c r="AI124" s="302"/>
      <c r="AJ124" s="303"/>
      <c r="AK124" s="301" t="s">
        <v>30</v>
      </c>
      <c r="AL124" s="302"/>
      <c r="AM124" s="303"/>
      <c r="AN124" s="301" t="s">
        <v>31</v>
      </c>
      <c r="AO124" s="302"/>
      <c r="AP124" s="303"/>
      <c r="AQ124" s="301" t="s">
        <v>27</v>
      </c>
      <c r="AR124" s="302"/>
      <c r="AS124" s="303"/>
    </row>
    <row r="125" spans="19:45" ht="57" customHeight="1" thickBot="1">
      <c r="S125" s="185">
        <v>2017</v>
      </c>
      <c r="T125" s="185">
        <v>759</v>
      </c>
      <c r="U125" s="185">
        <v>6</v>
      </c>
      <c r="V125" s="185">
        <v>586</v>
      </c>
      <c r="W125" s="185">
        <v>65</v>
      </c>
      <c r="X125" s="185">
        <v>102</v>
      </c>
      <c r="AB125" s="187"/>
      <c r="AD125" s="300"/>
      <c r="AE125" s="165" t="s">
        <v>74</v>
      </c>
      <c r="AF125" s="166" t="s">
        <v>59</v>
      </c>
      <c r="AG125" s="167" t="s">
        <v>75</v>
      </c>
      <c r="AH125" s="165" t="s">
        <v>74</v>
      </c>
      <c r="AI125" s="166" t="s">
        <v>59</v>
      </c>
      <c r="AJ125" s="167" t="s">
        <v>75</v>
      </c>
      <c r="AK125" s="165" t="s">
        <v>74</v>
      </c>
      <c r="AL125" s="166" t="s">
        <v>59</v>
      </c>
      <c r="AM125" s="167" t="s">
        <v>75</v>
      </c>
      <c r="AN125" s="165" t="s">
        <v>74</v>
      </c>
      <c r="AO125" s="166" t="s">
        <v>59</v>
      </c>
      <c r="AP125" s="167" t="s">
        <v>75</v>
      </c>
      <c r="AQ125" s="165" t="s">
        <v>74</v>
      </c>
      <c r="AR125" s="166" t="s">
        <v>59</v>
      </c>
      <c r="AS125" s="167" t="s">
        <v>75</v>
      </c>
    </row>
    <row r="126" spans="19:45" ht="14.5">
      <c r="S126" s="185">
        <v>2018</v>
      </c>
      <c r="T126" s="185">
        <v>524</v>
      </c>
      <c r="U126" s="185">
        <v>7</v>
      </c>
      <c r="V126" s="185">
        <v>404</v>
      </c>
      <c r="W126" s="185">
        <v>60</v>
      </c>
      <c r="X126" s="185">
        <v>53</v>
      </c>
      <c r="AD126" s="168">
        <v>2007</v>
      </c>
      <c r="AE126" s="169">
        <v>0</v>
      </c>
      <c r="AF126" s="170">
        <v>15131</v>
      </c>
      <c r="AG126" s="171">
        <v>0</v>
      </c>
      <c r="AH126" s="169">
        <v>0</v>
      </c>
      <c r="AI126" s="170"/>
      <c r="AJ126" s="171"/>
      <c r="AK126" s="169">
        <v>0</v>
      </c>
      <c r="AL126" s="170">
        <v>7</v>
      </c>
      <c r="AM126" s="171">
        <v>0.2857142857142857</v>
      </c>
      <c r="AN126" s="169">
        <v>0</v>
      </c>
      <c r="AO126" s="170">
        <v>189</v>
      </c>
      <c r="AP126" s="171">
        <v>0.47619047619047616</v>
      </c>
      <c r="AQ126" s="169">
        <f>SUM(AE126,AH126,AK126,AN126)</f>
        <v>0</v>
      </c>
      <c r="AR126" s="170">
        <f>SUM(AF126,AI126,AL126,AO126)</f>
        <v>15327</v>
      </c>
      <c r="AS126" s="171">
        <f>(AQ126/AR126)</f>
        <v>0</v>
      </c>
    </row>
    <row r="127" spans="19:45" ht="14.5">
      <c r="S127" s="185">
        <v>2019</v>
      </c>
      <c r="T127" s="185">
        <v>403</v>
      </c>
      <c r="U127" s="186"/>
      <c r="V127" s="185">
        <v>308</v>
      </c>
      <c r="W127" s="185">
        <v>42</v>
      </c>
      <c r="X127" s="185">
        <v>53</v>
      </c>
      <c r="AD127" s="168">
        <v>2008</v>
      </c>
      <c r="AE127" s="172">
        <f>(AF105-AE105)</f>
        <v>3647</v>
      </c>
      <c r="AF127" s="173">
        <v>14238</v>
      </c>
      <c r="AG127" s="174">
        <v>0.74385447394296955</v>
      </c>
      <c r="AH127" s="172">
        <f>(AI105-AH105)</f>
        <v>259</v>
      </c>
      <c r="AI127" s="173">
        <v>887</v>
      </c>
      <c r="AJ127" s="174">
        <v>0.70800450958286354</v>
      </c>
      <c r="AK127" s="172">
        <f>(AL105-AK105)</f>
        <v>1</v>
      </c>
      <c r="AL127" s="173">
        <v>2</v>
      </c>
      <c r="AM127" s="174">
        <v>0.5</v>
      </c>
      <c r="AN127" s="172">
        <f>(AO105-AN105)</f>
        <v>103</v>
      </c>
      <c r="AO127" s="173">
        <v>232</v>
      </c>
      <c r="AP127" s="174">
        <v>0.55603448275862066</v>
      </c>
      <c r="AQ127" s="172">
        <f t="shared" ref="AQ127:AQ141" si="38">SUM(AE127,AH127,AK127,AN127)</f>
        <v>4010</v>
      </c>
      <c r="AR127" s="173">
        <f t="shared" ref="AR127:AR141" si="39">SUM(AF127,AI127,AL127,AO127)</f>
        <v>15359</v>
      </c>
      <c r="AS127" s="174">
        <f t="shared" ref="AS127:AS141" si="40">(AQ127/AR127)</f>
        <v>0.26108470603554917</v>
      </c>
    </row>
    <row r="128" spans="19:45" ht="14.5">
      <c r="S128" s="185">
        <v>2020</v>
      </c>
      <c r="T128" s="185">
        <v>646</v>
      </c>
      <c r="U128" s="186"/>
      <c r="V128" s="185">
        <v>612</v>
      </c>
      <c r="W128" s="185">
        <v>12</v>
      </c>
      <c r="X128" s="185">
        <v>22</v>
      </c>
      <c r="AD128" s="168">
        <v>2009</v>
      </c>
      <c r="AE128" s="172">
        <f t="shared" ref="AE128:AE141" si="41">(AF106-AE106)</f>
        <v>2201</v>
      </c>
      <c r="AF128" s="173">
        <v>10586</v>
      </c>
      <c r="AG128" s="174">
        <v>0.79208388437559041</v>
      </c>
      <c r="AH128" s="172">
        <f t="shared" ref="AH128:AH141" si="42">(AI106-AH106)</f>
        <v>174</v>
      </c>
      <c r="AI128" s="173">
        <v>677</v>
      </c>
      <c r="AJ128" s="174">
        <v>0.7429837518463811</v>
      </c>
      <c r="AK128" s="172">
        <f t="shared" ref="AK128:AK141" si="43">(AL106-AK106)</f>
        <v>10</v>
      </c>
      <c r="AL128" s="173">
        <v>31</v>
      </c>
      <c r="AM128" s="174">
        <v>0.67741935483870963</v>
      </c>
      <c r="AN128" s="172">
        <f t="shared" ref="AN128:AN141" si="44">(AO106-AN106)</f>
        <v>30</v>
      </c>
      <c r="AO128" s="173">
        <v>60</v>
      </c>
      <c r="AP128" s="174">
        <v>0.5</v>
      </c>
      <c r="AQ128" s="172">
        <f t="shared" si="38"/>
        <v>2415</v>
      </c>
      <c r="AR128" s="173">
        <f t="shared" si="39"/>
        <v>11354</v>
      </c>
      <c r="AS128" s="174">
        <f t="shared" si="40"/>
        <v>0.21270036991368679</v>
      </c>
    </row>
    <row r="129" spans="11:45" ht="14.5">
      <c r="S129" s="185">
        <v>2021</v>
      </c>
      <c r="T129" s="185">
        <v>141</v>
      </c>
      <c r="U129" s="185">
        <v>1</v>
      </c>
      <c r="V129" s="185">
        <v>80</v>
      </c>
      <c r="W129" s="185">
        <v>7</v>
      </c>
      <c r="X129" s="185">
        <v>53</v>
      </c>
      <c r="AD129" s="168">
        <v>2010</v>
      </c>
      <c r="AE129" s="172">
        <f t="shared" si="41"/>
        <v>2085</v>
      </c>
      <c r="AF129" s="173">
        <v>11710</v>
      </c>
      <c r="AG129" s="174">
        <v>0.82194705380017075</v>
      </c>
      <c r="AH129" s="172">
        <f t="shared" si="42"/>
        <v>170</v>
      </c>
      <c r="AI129" s="173">
        <v>660</v>
      </c>
      <c r="AJ129" s="174">
        <v>0.74242424242424243</v>
      </c>
      <c r="AK129" s="172">
        <f t="shared" si="43"/>
        <v>21</v>
      </c>
      <c r="AL129" s="173">
        <v>52</v>
      </c>
      <c r="AM129" s="174">
        <v>0.59615384615384615</v>
      </c>
      <c r="AN129" s="172">
        <f t="shared" si="44"/>
        <v>30</v>
      </c>
      <c r="AO129" s="173">
        <v>79</v>
      </c>
      <c r="AP129" s="174">
        <v>0.620253164556962</v>
      </c>
      <c r="AQ129" s="172">
        <f t="shared" si="38"/>
        <v>2306</v>
      </c>
      <c r="AR129" s="173">
        <f t="shared" si="39"/>
        <v>12501</v>
      </c>
      <c r="AS129" s="174">
        <f t="shared" si="40"/>
        <v>0.18446524278057755</v>
      </c>
    </row>
    <row r="130" spans="11:45" ht="14.5">
      <c r="S130" s="185">
        <v>2022</v>
      </c>
      <c r="T130" s="185">
        <v>10</v>
      </c>
      <c r="U130" s="186"/>
      <c r="V130" s="185">
        <v>6</v>
      </c>
      <c r="W130" s="186"/>
      <c r="X130" s="185">
        <v>4</v>
      </c>
      <c r="AD130" s="168">
        <v>2011</v>
      </c>
      <c r="AE130" s="172">
        <f t="shared" si="41"/>
        <v>1947</v>
      </c>
      <c r="AF130" s="173">
        <v>11621</v>
      </c>
      <c r="AG130" s="174">
        <v>0.83245848033732039</v>
      </c>
      <c r="AH130" s="172">
        <f t="shared" si="42"/>
        <v>236</v>
      </c>
      <c r="AI130" s="173">
        <v>1118</v>
      </c>
      <c r="AJ130" s="174">
        <v>0.78890876565295165</v>
      </c>
      <c r="AK130" s="172">
        <f t="shared" si="43"/>
        <v>30</v>
      </c>
      <c r="AL130" s="173">
        <v>92</v>
      </c>
      <c r="AM130" s="174">
        <v>0.67391304347826086</v>
      </c>
      <c r="AN130" s="172">
        <f t="shared" si="44"/>
        <v>140</v>
      </c>
      <c r="AO130" s="173">
        <v>387</v>
      </c>
      <c r="AP130" s="174">
        <v>0.63824289405684753</v>
      </c>
      <c r="AQ130" s="172">
        <f t="shared" si="38"/>
        <v>2353</v>
      </c>
      <c r="AR130" s="173">
        <f t="shared" si="39"/>
        <v>13218</v>
      </c>
      <c r="AS130" s="174">
        <f t="shared" si="40"/>
        <v>0.17801482826448781</v>
      </c>
    </row>
    <row r="131" spans="11:45">
      <c r="T131">
        <f>SUM(T116:T130)</f>
        <v>23476</v>
      </c>
      <c r="AA131" t="s">
        <v>20</v>
      </c>
      <c r="AD131" s="168">
        <v>2012</v>
      </c>
      <c r="AE131" s="172">
        <f t="shared" si="41"/>
        <v>1786</v>
      </c>
      <c r="AF131" s="173">
        <v>11286</v>
      </c>
      <c r="AG131" s="174">
        <v>0.84175084175084181</v>
      </c>
      <c r="AH131" s="172">
        <f t="shared" si="42"/>
        <v>224</v>
      </c>
      <c r="AI131" s="173">
        <v>970</v>
      </c>
      <c r="AJ131" s="174">
        <v>0.76907216494845365</v>
      </c>
      <c r="AK131" s="172">
        <f t="shared" si="43"/>
        <v>29</v>
      </c>
      <c r="AL131" s="173">
        <v>149</v>
      </c>
      <c r="AM131" s="174">
        <v>0.79865771812080533</v>
      </c>
      <c r="AN131" s="172">
        <f t="shared" si="44"/>
        <v>123</v>
      </c>
      <c r="AO131" s="173">
        <v>350</v>
      </c>
      <c r="AP131" s="174">
        <v>0.64857142857142858</v>
      </c>
      <c r="AQ131" s="172">
        <f t="shared" si="38"/>
        <v>2162</v>
      </c>
      <c r="AR131" s="173">
        <f t="shared" si="39"/>
        <v>12755</v>
      </c>
      <c r="AS131" s="174">
        <f t="shared" si="40"/>
        <v>0.16950215601724813</v>
      </c>
    </row>
    <row r="132" spans="11:45">
      <c r="AD132" s="168">
        <v>2013</v>
      </c>
      <c r="AE132" s="172">
        <f t="shared" si="41"/>
        <v>1182</v>
      </c>
      <c r="AF132" s="173">
        <v>10185</v>
      </c>
      <c r="AG132" s="174">
        <v>0.88394698085419732</v>
      </c>
      <c r="AH132" s="172">
        <f t="shared" si="42"/>
        <v>173</v>
      </c>
      <c r="AI132" s="173">
        <v>856</v>
      </c>
      <c r="AJ132" s="174">
        <v>0.79789719626168221</v>
      </c>
      <c r="AK132" s="172">
        <f t="shared" si="43"/>
        <v>30</v>
      </c>
      <c r="AL132" s="173">
        <v>172</v>
      </c>
      <c r="AM132" s="174">
        <v>0.82558139534883723</v>
      </c>
      <c r="AN132" s="172">
        <f t="shared" si="44"/>
        <v>99</v>
      </c>
      <c r="AO132" s="173">
        <v>302</v>
      </c>
      <c r="AP132" s="174">
        <v>0.67218543046357615</v>
      </c>
      <c r="AQ132" s="172">
        <f t="shared" si="38"/>
        <v>1484</v>
      </c>
      <c r="AR132" s="173">
        <f t="shared" si="39"/>
        <v>11515</v>
      </c>
      <c r="AS132" s="174">
        <f t="shared" si="40"/>
        <v>0.12887537993920972</v>
      </c>
    </row>
    <row r="133" spans="11:45">
      <c r="S133" s="206">
        <v>44712</v>
      </c>
      <c r="AD133" s="168">
        <v>2014</v>
      </c>
      <c r="AE133" s="172">
        <f t="shared" si="41"/>
        <v>1046</v>
      </c>
      <c r="AF133" s="173">
        <v>9115</v>
      </c>
      <c r="AG133" s="174">
        <v>0.8852441031267142</v>
      </c>
      <c r="AH133" s="172">
        <f t="shared" si="42"/>
        <v>171</v>
      </c>
      <c r="AI133" s="173">
        <v>877</v>
      </c>
      <c r="AJ133" s="174">
        <v>0.80501710376282787</v>
      </c>
      <c r="AK133" s="172">
        <f t="shared" si="43"/>
        <v>44</v>
      </c>
      <c r="AL133" s="173">
        <v>235</v>
      </c>
      <c r="AM133" s="174">
        <v>0.81276595744680846</v>
      </c>
      <c r="AN133" s="172">
        <f t="shared" si="44"/>
        <v>129</v>
      </c>
      <c r="AO133" s="173">
        <v>314</v>
      </c>
      <c r="AP133" s="174">
        <v>0.58917197452229297</v>
      </c>
      <c r="AQ133" s="172">
        <f t="shared" si="38"/>
        <v>1390</v>
      </c>
      <c r="AR133" s="173">
        <f t="shared" si="39"/>
        <v>10541</v>
      </c>
      <c r="AS133" s="174">
        <f t="shared" si="40"/>
        <v>0.13186604686462386</v>
      </c>
    </row>
    <row r="134" spans="11:45" ht="14.5">
      <c r="S134" s="184" t="s">
        <v>72</v>
      </c>
      <c r="T134" s="184" t="s">
        <v>73</v>
      </c>
      <c r="U134" s="184" t="s">
        <v>30</v>
      </c>
      <c r="V134" s="184" t="s">
        <v>28</v>
      </c>
      <c r="W134" s="184" t="s">
        <v>31</v>
      </c>
      <c r="X134" s="184" t="s">
        <v>29</v>
      </c>
      <c r="AD134" s="168">
        <v>2015</v>
      </c>
      <c r="AE134" s="172">
        <f>(AF112-AE112)</f>
        <v>822</v>
      </c>
      <c r="AF134" s="173">
        <v>8319</v>
      </c>
      <c r="AG134" s="174">
        <v>0.90119004688063464</v>
      </c>
      <c r="AH134" s="172">
        <f t="shared" si="42"/>
        <v>226</v>
      </c>
      <c r="AI134" s="173">
        <v>1008</v>
      </c>
      <c r="AJ134" s="174">
        <v>0.77579365079365081</v>
      </c>
      <c r="AK134" s="172">
        <f t="shared" si="43"/>
        <v>21</v>
      </c>
      <c r="AL134" s="173">
        <v>160</v>
      </c>
      <c r="AM134" s="174">
        <v>0.86875000000000002</v>
      </c>
      <c r="AN134" s="172">
        <f t="shared" si="44"/>
        <v>131</v>
      </c>
      <c r="AO134" s="173">
        <v>490</v>
      </c>
      <c r="AP134" s="174">
        <v>0.73265306122448981</v>
      </c>
      <c r="AQ134" s="172">
        <f t="shared" si="38"/>
        <v>1200</v>
      </c>
      <c r="AR134" s="173">
        <f t="shared" si="39"/>
        <v>9977</v>
      </c>
      <c r="AS134" s="174">
        <f t="shared" si="40"/>
        <v>0.12027663626340583</v>
      </c>
    </row>
    <row r="135" spans="11:45" ht="14.5" hidden="1">
      <c r="S135" s="185">
        <v>2007</v>
      </c>
      <c r="T135" s="185">
        <v>4360</v>
      </c>
      <c r="U135" s="185">
        <v>3</v>
      </c>
      <c r="V135" s="185">
        <v>4266</v>
      </c>
      <c r="W135" s="185">
        <v>91</v>
      </c>
      <c r="X135" s="186"/>
      <c r="AD135" s="168">
        <v>2016</v>
      </c>
      <c r="AE135" s="172">
        <f t="shared" si="41"/>
        <v>504</v>
      </c>
      <c r="AF135" s="173">
        <v>6589</v>
      </c>
      <c r="AG135" s="174">
        <v>0.92350887843375318</v>
      </c>
      <c r="AH135" s="172">
        <f t="shared" si="42"/>
        <v>82</v>
      </c>
      <c r="AI135" s="173">
        <v>739</v>
      </c>
      <c r="AJ135" s="174">
        <v>0.88903924221921515</v>
      </c>
      <c r="AK135" s="172">
        <f t="shared" si="43"/>
        <v>18</v>
      </c>
      <c r="AL135" s="173">
        <v>102</v>
      </c>
      <c r="AM135" s="174">
        <v>0.82352941176470584</v>
      </c>
      <c r="AN135" s="172">
        <f t="shared" si="44"/>
        <v>135</v>
      </c>
      <c r="AO135" s="173">
        <v>431</v>
      </c>
      <c r="AP135" s="174">
        <v>0.6867749419953596</v>
      </c>
      <c r="AQ135" s="172">
        <f t="shared" si="38"/>
        <v>739</v>
      </c>
      <c r="AR135" s="173">
        <f t="shared" si="39"/>
        <v>7861</v>
      </c>
      <c r="AS135" s="174">
        <f t="shared" si="40"/>
        <v>9.4008395878386969E-2</v>
      </c>
    </row>
    <row r="136" spans="11:45" ht="14.5" hidden="1">
      <c r="K136" s="211" t="s">
        <v>81</v>
      </c>
      <c r="L136" s="208" t="s">
        <v>82</v>
      </c>
      <c r="S136" s="185">
        <v>2008</v>
      </c>
      <c r="T136" s="185">
        <v>4244</v>
      </c>
      <c r="U136" s="185">
        <v>2</v>
      </c>
      <c r="V136" s="185">
        <v>3864</v>
      </c>
      <c r="W136" s="185">
        <v>121</v>
      </c>
      <c r="X136" s="185">
        <v>257</v>
      </c>
      <c r="AD136" s="168">
        <v>2017</v>
      </c>
      <c r="AE136" s="172">
        <f t="shared" si="41"/>
        <v>472</v>
      </c>
      <c r="AF136" s="173">
        <v>6102</v>
      </c>
      <c r="AG136" s="174">
        <v>0.92264831202884301</v>
      </c>
      <c r="AH136" s="172">
        <f t="shared" si="42"/>
        <v>56</v>
      </c>
      <c r="AI136" s="173">
        <v>481</v>
      </c>
      <c r="AJ136" s="174">
        <v>0.88357588357588357</v>
      </c>
      <c r="AK136" s="172">
        <f t="shared" si="43"/>
        <v>16</v>
      </c>
      <c r="AL136" s="173">
        <v>47</v>
      </c>
      <c r="AM136" s="174">
        <v>0.65957446808510634</v>
      </c>
      <c r="AN136" s="172">
        <f t="shared" si="44"/>
        <v>55</v>
      </c>
      <c r="AO136" s="173">
        <v>272</v>
      </c>
      <c r="AP136" s="174">
        <v>0.79779411764705888</v>
      </c>
      <c r="AQ136" s="172">
        <f t="shared" si="38"/>
        <v>599</v>
      </c>
      <c r="AR136" s="173">
        <f t="shared" si="39"/>
        <v>6902</v>
      </c>
      <c r="AS136" s="174">
        <f t="shared" si="40"/>
        <v>8.6786438713416403E-2</v>
      </c>
    </row>
    <row r="137" spans="11:45" ht="14.5" hidden="1">
      <c r="K137" s="209" t="s">
        <v>83</v>
      </c>
      <c r="L137">
        <v>27914</v>
      </c>
      <c r="S137" s="185">
        <v>2009</v>
      </c>
      <c r="T137" s="185">
        <v>2648</v>
      </c>
      <c r="U137" s="185">
        <v>13</v>
      </c>
      <c r="V137" s="185">
        <v>2431</v>
      </c>
      <c r="W137" s="185">
        <v>28</v>
      </c>
      <c r="X137" s="185">
        <v>176</v>
      </c>
      <c r="AD137" s="168">
        <v>2018</v>
      </c>
      <c r="AE137" s="172">
        <f t="shared" si="41"/>
        <v>206</v>
      </c>
      <c r="AF137" s="173">
        <v>6280</v>
      </c>
      <c r="AG137" s="174">
        <v>0.96719745222929931</v>
      </c>
      <c r="AH137" s="172">
        <f t="shared" si="42"/>
        <v>52</v>
      </c>
      <c r="AI137" s="173">
        <v>346</v>
      </c>
      <c r="AJ137" s="174">
        <v>0.8497109826589595</v>
      </c>
      <c r="AK137" s="172">
        <f t="shared" si="43"/>
        <v>7</v>
      </c>
      <c r="AL137" s="173">
        <v>66</v>
      </c>
      <c r="AM137" s="174">
        <v>0.89393939393939392</v>
      </c>
      <c r="AN137" s="172">
        <f t="shared" si="44"/>
        <v>63</v>
      </c>
      <c r="AO137" s="173">
        <v>227</v>
      </c>
      <c r="AP137" s="174">
        <v>0.72246696035242286</v>
      </c>
      <c r="AQ137" s="172">
        <f t="shared" si="38"/>
        <v>328</v>
      </c>
      <c r="AR137" s="173">
        <f t="shared" si="39"/>
        <v>6919</v>
      </c>
      <c r="AS137" s="174">
        <f t="shared" si="40"/>
        <v>4.7405694464517992E-2</v>
      </c>
    </row>
    <row r="138" spans="11:45" ht="14.5" hidden="1">
      <c r="K138" s="210" t="s">
        <v>84</v>
      </c>
      <c r="L138">
        <v>25748</v>
      </c>
      <c r="S138" s="185">
        <v>2010</v>
      </c>
      <c r="T138" s="185">
        <v>2599</v>
      </c>
      <c r="U138" s="185">
        <v>23</v>
      </c>
      <c r="V138" s="185">
        <v>2389</v>
      </c>
      <c r="W138" s="185">
        <v>28</v>
      </c>
      <c r="X138" s="185">
        <v>159</v>
      </c>
      <c r="AD138" s="168">
        <v>2019</v>
      </c>
      <c r="AE138" s="172">
        <f t="shared" si="41"/>
        <v>231</v>
      </c>
      <c r="AF138" s="173">
        <v>4355</v>
      </c>
      <c r="AG138" s="174">
        <v>0.94695752009184841</v>
      </c>
      <c r="AH138" s="172">
        <f t="shared" si="42"/>
        <v>45</v>
      </c>
      <c r="AI138" s="173">
        <v>370</v>
      </c>
      <c r="AJ138" s="174">
        <v>0.8783783783783784</v>
      </c>
      <c r="AK138" s="172">
        <f t="shared" si="43"/>
        <v>1</v>
      </c>
      <c r="AL138" s="173">
        <v>7</v>
      </c>
      <c r="AM138" s="174">
        <v>0.8571428571428571</v>
      </c>
      <c r="AN138" s="172">
        <f t="shared" si="44"/>
        <v>59</v>
      </c>
      <c r="AO138" s="173">
        <v>243</v>
      </c>
      <c r="AP138" s="174">
        <v>0.75720164609053497</v>
      </c>
      <c r="AQ138" s="172">
        <f t="shared" si="38"/>
        <v>336</v>
      </c>
      <c r="AR138" s="173">
        <f t="shared" si="39"/>
        <v>4975</v>
      </c>
      <c r="AS138" s="174">
        <f t="shared" si="40"/>
        <v>6.7537688442211058E-2</v>
      </c>
    </row>
    <row r="139" spans="11:45" ht="14.5" hidden="1">
      <c r="K139" s="209" t="s">
        <v>85</v>
      </c>
      <c r="L139">
        <v>24341</v>
      </c>
      <c r="S139" s="185">
        <v>2011</v>
      </c>
      <c r="T139" s="185">
        <v>2655</v>
      </c>
      <c r="U139" s="185">
        <v>29</v>
      </c>
      <c r="V139" s="185">
        <v>2241</v>
      </c>
      <c r="W139" s="185">
        <v>149</v>
      </c>
      <c r="X139" s="185">
        <v>236</v>
      </c>
      <c r="AD139" s="168">
        <v>2020</v>
      </c>
      <c r="AE139" s="172">
        <f t="shared" si="41"/>
        <v>650</v>
      </c>
      <c r="AF139" s="173">
        <v>3286</v>
      </c>
      <c r="AG139" s="174">
        <v>0.8021911138161899</v>
      </c>
      <c r="AH139" s="172">
        <f t="shared" si="42"/>
        <v>24</v>
      </c>
      <c r="AI139" s="173">
        <v>169</v>
      </c>
      <c r="AJ139" s="174">
        <v>0.85798816568047342</v>
      </c>
      <c r="AK139" s="172">
        <f>(AL117-AK117)</f>
        <v>0</v>
      </c>
      <c r="AL139" s="173">
        <v>25</v>
      </c>
      <c r="AM139" s="174">
        <v>1</v>
      </c>
      <c r="AN139" s="172">
        <f t="shared" si="44"/>
        <v>20</v>
      </c>
      <c r="AO139" s="173">
        <v>90</v>
      </c>
      <c r="AP139" s="174">
        <v>0.77777777777777779</v>
      </c>
      <c r="AQ139" s="172">
        <f t="shared" si="38"/>
        <v>694</v>
      </c>
      <c r="AR139" s="173">
        <f t="shared" si="39"/>
        <v>3570</v>
      </c>
      <c r="AS139" s="174">
        <f t="shared" si="40"/>
        <v>0.19439775910364146</v>
      </c>
    </row>
    <row r="140" spans="11:45" ht="14.5" hidden="1">
      <c r="K140" s="209" t="s">
        <v>86</v>
      </c>
      <c r="L140">
        <v>23476</v>
      </c>
      <c r="S140" s="185">
        <v>2012</v>
      </c>
      <c r="T140" s="185">
        <v>2537</v>
      </c>
      <c r="U140" s="185">
        <v>35</v>
      </c>
      <c r="V140" s="185">
        <v>2149</v>
      </c>
      <c r="W140" s="185">
        <v>129</v>
      </c>
      <c r="X140" s="185">
        <v>224</v>
      </c>
      <c r="AD140" s="168">
        <v>2021</v>
      </c>
      <c r="AE140" s="172">
        <f t="shared" si="41"/>
        <v>138</v>
      </c>
      <c r="AF140" s="173">
        <v>832</v>
      </c>
      <c r="AG140" s="174">
        <v>0.83413461538461542</v>
      </c>
      <c r="AH140" s="172">
        <f t="shared" si="42"/>
        <v>62</v>
      </c>
      <c r="AI140" s="173">
        <v>113</v>
      </c>
      <c r="AJ140" s="174">
        <v>0.45132743362831856</v>
      </c>
      <c r="AK140" s="172">
        <f t="shared" si="43"/>
        <v>6</v>
      </c>
      <c r="AL140" s="173">
        <v>14</v>
      </c>
      <c r="AM140" s="174">
        <v>0.5714285714285714</v>
      </c>
      <c r="AN140" s="172">
        <f t="shared" si="44"/>
        <v>11</v>
      </c>
      <c r="AO140" s="173">
        <v>24</v>
      </c>
      <c r="AP140" s="174">
        <v>0.54166666666666663</v>
      </c>
      <c r="AQ140" s="172">
        <f t="shared" si="38"/>
        <v>217</v>
      </c>
      <c r="AR140" s="173">
        <f t="shared" si="39"/>
        <v>983</v>
      </c>
      <c r="AS140" s="174">
        <f t="shared" si="40"/>
        <v>0.22075279755849442</v>
      </c>
    </row>
    <row r="141" spans="11:45" ht="15" hidden="1" thickBot="1">
      <c r="K141" s="209" t="s">
        <v>87</v>
      </c>
      <c r="L141">
        <v>23203</v>
      </c>
      <c r="S141" s="185">
        <v>2013</v>
      </c>
      <c r="T141" s="185">
        <v>1934</v>
      </c>
      <c r="U141" s="185">
        <v>32</v>
      </c>
      <c r="V141" s="185">
        <v>1633</v>
      </c>
      <c r="W141" s="185">
        <v>91</v>
      </c>
      <c r="X141" s="185">
        <v>178</v>
      </c>
      <c r="AD141" s="168">
        <v>2022</v>
      </c>
      <c r="AE141" s="172">
        <f t="shared" si="41"/>
        <v>9</v>
      </c>
      <c r="AF141" s="175">
        <v>29</v>
      </c>
      <c r="AG141" s="176">
        <v>0.68965517241379315</v>
      </c>
      <c r="AH141" s="172">
        <f t="shared" si="42"/>
        <v>5</v>
      </c>
      <c r="AI141" s="175">
        <v>7</v>
      </c>
      <c r="AJ141" s="176">
        <v>0.2857142857142857</v>
      </c>
      <c r="AK141" s="172">
        <f t="shared" si="43"/>
        <v>0</v>
      </c>
      <c r="AL141" s="175"/>
      <c r="AM141" s="176" t="s">
        <v>88</v>
      </c>
      <c r="AN141" s="172">
        <f t="shared" si="44"/>
        <v>0</v>
      </c>
      <c r="AO141" s="175">
        <v>1</v>
      </c>
      <c r="AP141" s="176">
        <v>1</v>
      </c>
      <c r="AQ141" s="177">
        <f t="shared" si="38"/>
        <v>14</v>
      </c>
      <c r="AR141" s="178">
        <f t="shared" si="39"/>
        <v>37</v>
      </c>
      <c r="AS141" s="179">
        <f t="shared" si="40"/>
        <v>0.3783783783783784</v>
      </c>
    </row>
    <row r="142" spans="11:45" ht="15" hidden="1" thickBot="1">
      <c r="S142" s="185">
        <v>2014</v>
      </c>
      <c r="T142" s="185">
        <v>1595</v>
      </c>
      <c r="U142" s="185">
        <v>36</v>
      </c>
      <c r="V142" s="185">
        <v>1285</v>
      </c>
      <c r="W142" s="185">
        <v>120</v>
      </c>
      <c r="X142" s="185">
        <v>154</v>
      </c>
      <c r="AD142" s="180" t="s">
        <v>27</v>
      </c>
      <c r="AE142" s="181">
        <f>SUM(AE126:AE141)</f>
        <v>16926</v>
      </c>
      <c r="AF142" s="182">
        <f>SUM(AF126:AF141)</f>
        <v>129664</v>
      </c>
      <c r="AG142" s="183">
        <v>0.83078572309970389</v>
      </c>
      <c r="AH142" s="181">
        <f>SUM(AH126:AH141)</f>
        <v>1959</v>
      </c>
      <c r="AI142" s="182">
        <f>SUM(AI126:AI141)</f>
        <v>9278</v>
      </c>
      <c r="AJ142" s="183">
        <v>0.78885535675792195</v>
      </c>
      <c r="AK142" s="181">
        <f>SUM(AK126:AK141)</f>
        <v>234</v>
      </c>
      <c r="AL142" s="182">
        <f>SUM(AL126:AL141)</f>
        <v>1161</v>
      </c>
      <c r="AM142" s="183">
        <v>0.79414298018949181</v>
      </c>
      <c r="AN142" s="181">
        <f>SUM(AN126:AN141)</f>
        <v>1128</v>
      </c>
      <c r="AO142" s="182">
        <f>SUM(AO126:AO141)</f>
        <v>3691</v>
      </c>
      <c r="AP142" s="183">
        <v>0.66756976429151993</v>
      </c>
      <c r="AQ142" s="181">
        <f>SUM(AQ126:AQ141)</f>
        <v>20247</v>
      </c>
      <c r="AR142" s="182">
        <f>SUM(AF142,AI142,AL142,AO142)</f>
        <v>143794</v>
      </c>
      <c r="AS142" s="183">
        <f>AQ142/AR142</f>
        <v>0.14080559689555894</v>
      </c>
    </row>
    <row r="143" spans="11:45" ht="14.5" hidden="1">
      <c r="S143" s="185">
        <v>2015</v>
      </c>
      <c r="T143" s="185">
        <v>1484</v>
      </c>
      <c r="U143" s="185">
        <v>27</v>
      </c>
      <c r="V143" s="185">
        <v>1147</v>
      </c>
      <c r="W143" s="185">
        <v>111</v>
      </c>
      <c r="X143" s="185">
        <v>199</v>
      </c>
    </row>
    <row r="144" spans="11:45" ht="14.5" hidden="1">
      <c r="S144" s="185">
        <v>2016</v>
      </c>
      <c r="T144" s="185">
        <v>1058</v>
      </c>
      <c r="U144" s="185">
        <v>16</v>
      </c>
      <c r="V144" s="185">
        <v>798</v>
      </c>
      <c r="W144" s="185">
        <v>119</v>
      </c>
      <c r="X144" s="185">
        <v>125</v>
      </c>
    </row>
    <row r="145" spans="11:45" ht="14.5" hidden="1">
      <c r="S145" s="185">
        <v>2017</v>
      </c>
      <c r="T145" s="185">
        <v>749</v>
      </c>
      <c r="U145" s="185">
        <v>6</v>
      </c>
      <c r="V145" s="185">
        <v>577</v>
      </c>
      <c r="W145" s="185">
        <v>65</v>
      </c>
      <c r="X145" s="185">
        <v>101</v>
      </c>
    </row>
    <row r="146" spans="11:45" ht="14.5" hidden="1">
      <c r="S146" s="185">
        <v>2018</v>
      </c>
      <c r="T146" s="185">
        <v>520</v>
      </c>
      <c r="U146" s="185">
        <v>7</v>
      </c>
      <c r="V146" s="185">
        <v>401</v>
      </c>
      <c r="W146" s="185">
        <v>59</v>
      </c>
      <c r="X146" s="185">
        <v>53</v>
      </c>
    </row>
    <row r="147" spans="11:45" ht="14.5" hidden="1">
      <c r="S147" s="185">
        <v>2019</v>
      </c>
      <c r="T147" s="185">
        <v>392</v>
      </c>
      <c r="U147" s="186"/>
      <c r="V147" s="185">
        <v>299</v>
      </c>
      <c r="W147" s="185">
        <v>41</v>
      </c>
      <c r="X147" s="185">
        <v>52</v>
      </c>
    </row>
    <row r="148" spans="11:45" ht="14.5" hidden="1">
      <c r="S148" s="185">
        <v>2020</v>
      </c>
      <c r="T148" s="185">
        <v>639</v>
      </c>
      <c r="U148" s="186"/>
      <c r="V148" s="185">
        <v>607</v>
      </c>
      <c r="W148" s="185">
        <v>11</v>
      </c>
      <c r="X148" s="185">
        <v>21</v>
      </c>
    </row>
    <row r="149" spans="11:45" ht="14.5" hidden="1">
      <c r="S149" s="185">
        <v>2021</v>
      </c>
      <c r="T149" s="185">
        <v>139</v>
      </c>
      <c r="U149" s="185">
        <v>1</v>
      </c>
      <c r="V149" s="185">
        <v>78</v>
      </c>
      <c r="W149" s="185">
        <v>7</v>
      </c>
      <c r="X149" s="185">
        <v>53</v>
      </c>
    </row>
    <row r="150" spans="11:45" ht="14.5" hidden="1">
      <c r="S150" s="185">
        <v>2022</v>
      </c>
      <c r="T150" s="185">
        <v>10</v>
      </c>
      <c r="U150" s="186"/>
      <c r="V150" s="185">
        <v>6</v>
      </c>
      <c r="W150" s="186"/>
      <c r="X150" s="185">
        <v>4</v>
      </c>
    </row>
    <row r="151" spans="11:45" hidden="1">
      <c r="T151">
        <f>SUM(T136:T150)</f>
        <v>23203</v>
      </c>
    </row>
    <row r="152" spans="11:45" hidden="1"/>
    <row r="153" spans="11:45" hidden="1">
      <c r="S153" s="215" t="s">
        <v>89</v>
      </c>
    </row>
    <row r="154" spans="11:45" ht="14.5" hidden="1">
      <c r="S154" s="184" t="s">
        <v>72</v>
      </c>
      <c r="T154" s="184" t="s">
        <v>73</v>
      </c>
      <c r="U154" s="184" t="s">
        <v>30</v>
      </c>
      <c r="V154" s="184" t="s">
        <v>28</v>
      </c>
      <c r="W154" s="184" t="s">
        <v>31</v>
      </c>
      <c r="X154" s="184" t="s">
        <v>29</v>
      </c>
    </row>
    <row r="155" spans="11:45" ht="14.5" hidden="1">
      <c r="S155" s="185">
        <v>2007</v>
      </c>
      <c r="T155" s="185">
        <v>4355</v>
      </c>
      <c r="U155" s="185">
        <v>3</v>
      </c>
      <c r="V155" s="185">
        <v>4261</v>
      </c>
      <c r="W155" s="185">
        <v>91</v>
      </c>
      <c r="X155" s="186"/>
    </row>
    <row r="156" spans="11:45" ht="14.5" hidden="1">
      <c r="S156" s="185">
        <v>2008</v>
      </c>
      <c r="T156" s="185">
        <v>4239</v>
      </c>
      <c r="U156" s="185">
        <v>2</v>
      </c>
      <c r="V156" s="185">
        <v>3861</v>
      </c>
      <c r="W156" s="185">
        <v>119</v>
      </c>
      <c r="X156" s="185">
        <v>257</v>
      </c>
    </row>
    <row r="157" spans="11:45" ht="14.5" hidden="1">
      <c r="S157" s="185">
        <v>2009</v>
      </c>
      <c r="T157" s="185">
        <v>2646</v>
      </c>
      <c r="U157" s="185">
        <v>13</v>
      </c>
      <c r="V157" s="185">
        <v>2429</v>
      </c>
      <c r="W157" s="185">
        <v>28</v>
      </c>
      <c r="X157" s="185">
        <v>176</v>
      </c>
    </row>
    <row r="158" spans="11:45" ht="15" hidden="1" thickBot="1">
      <c r="S158" s="185">
        <v>2010</v>
      </c>
      <c r="T158" s="185">
        <v>2596</v>
      </c>
      <c r="U158" s="185">
        <v>23</v>
      </c>
      <c r="V158" s="185">
        <v>2386</v>
      </c>
      <c r="W158" s="185">
        <v>28</v>
      </c>
      <c r="X158" s="185">
        <v>159</v>
      </c>
      <c r="AR158" t="s">
        <v>90</v>
      </c>
    </row>
    <row r="159" spans="11:45" ht="15" hidden="1" thickBot="1">
      <c r="K159" s="145" t="s">
        <v>91</v>
      </c>
      <c r="L159" s="145"/>
      <c r="M159" s="145"/>
      <c r="N159" s="145"/>
      <c r="S159" s="185">
        <v>2011</v>
      </c>
      <c r="T159" s="185">
        <v>2648</v>
      </c>
      <c r="U159" s="185">
        <v>29</v>
      </c>
      <c r="V159" s="185">
        <v>2235</v>
      </c>
      <c r="W159" s="185">
        <v>149</v>
      </c>
      <c r="X159" s="185">
        <v>235</v>
      </c>
      <c r="AD159" s="299" t="s">
        <v>24</v>
      </c>
      <c r="AE159" s="301" t="s">
        <v>28</v>
      </c>
      <c r="AF159" s="302"/>
      <c r="AG159" s="303"/>
      <c r="AH159" s="301" t="s">
        <v>29</v>
      </c>
      <c r="AI159" s="302"/>
      <c r="AJ159" s="303"/>
      <c r="AK159" s="301" t="s">
        <v>30</v>
      </c>
      <c r="AL159" s="302"/>
      <c r="AM159" s="303"/>
      <c r="AN159" s="301" t="s">
        <v>31</v>
      </c>
      <c r="AO159" s="302"/>
      <c r="AP159" s="303"/>
      <c r="AQ159" s="301" t="s">
        <v>27</v>
      </c>
      <c r="AR159" s="302"/>
      <c r="AS159" s="303"/>
    </row>
    <row r="160" spans="11:45" ht="15" hidden="1" thickBot="1">
      <c r="K160" s="145"/>
      <c r="L160" s="145"/>
      <c r="M160" s="145"/>
      <c r="N160" s="145"/>
      <c r="S160" s="185">
        <v>2012</v>
      </c>
      <c r="T160" s="185">
        <v>2532</v>
      </c>
      <c r="U160" s="185">
        <v>35</v>
      </c>
      <c r="V160" s="185">
        <v>2144</v>
      </c>
      <c r="W160" s="185">
        <v>129</v>
      </c>
      <c r="X160" s="185">
        <v>224</v>
      </c>
      <c r="AD160" s="304"/>
      <c r="AE160" s="212"/>
      <c r="AF160" s="213"/>
      <c r="AG160" s="214"/>
      <c r="AH160" s="212"/>
      <c r="AI160" s="213"/>
      <c r="AJ160" s="214"/>
      <c r="AK160" s="212"/>
      <c r="AL160" s="213"/>
      <c r="AM160" s="214"/>
      <c r="AN160" s="212"/>
      <c r="AO160" s="213"/>
      <c r="AP160" s="214"/>
      <c r="AQ160" s="212"/>
      <c r="AR160" s="213"/>
      <c r="AS160" s="214"/>
    </row>
    <row r="161" spans="11:45" ht="15" hidden="1" thickBot="1">
      <c r="K161" s="145"/>
      <c r="L161" s="145"/>
      <c r="M161" s="145"/>
      <c r="N161" s="145"/>
      <c r="S161" s="185">
        <v>2013</v>
      </c>
      <c r="T161" s="185">
        <v>1928</v>
      </c>
      <c r="U161" s="185">
        <v>32</v>
      </c>
      <c r="V161" s="185">
        <v>1627</v>
      </c>
      <c r="W161" s="185">
        <v>91</v>
      </c>
      <c r="X161" s="185">
        <v>178</v>
      </c>
      <c r="AD161" s="304"/>
      <c r="AE161" s="212"/>
      <c r="AF161" s="213"/>
      <c r="AG161" s="214"/>
      <c r="AH161" s="212"/>
      <c r="AI161" s="213"/>
      <c r="AJ161" s="214"/>
      <c r="AK161" s="212"/>
      <c r="AL161" s="213"/>
      <c r="AM161" s="214"/>
      <c r="AN161" s="212"/>
      <c r="AO161" s="213"/>
      <c r="AP161" s="214"/>
      <c r="AQ161" s="212"/>
      <c r="AR161" s="213"/>
      <c r="AS161" s="214"/>
    </row>
    <row r="162" spans="11:45" ht="15" hidden="1" thickBot="1">
      <c r="K162" s="145"/>
      <c r="L162" s="145"/>
      <c r="M162" s="145"/>
      <c r="N162" s="145"/>
      <c r="S162" s="185">
        <v>2014</v>
      </c>
      <c r="T162" s="185">
        <v>1593</v>
      </c>
      <c r="U162" s="185">
        <v>36</v>
      </c>
      <c r="V162" s="185">
        <v>1283</v>
      </c>
      <c r="W162" s="185">
        <v>120</v>
      </c>
      <c r="X162" s="185">
        <v>154</v>
      </c>
      <c r="AD162" s="304"/>
      <c r="AE162" s="212"/>
      <c r="AF162" s="213"/>
      <c r="AG162" s="214"/>
      <c r="AH162" s="212"/>
      <c r="AI162" s="213"/>
      <c r="AJ162" s="214"/>
      <c r="AK162" s="212"/>
      <c r="AL162" s="213"/>
      <c r="AM162" s="214"/>
      <c r="AN162" s="212"/>
      <c r="AO162" s="213"/>
      <c r="AP162" s="214"/>
      <c r="AQ162" s="212"/>
      <c r="AR162" s="213"/>
      <c r="AS162" s="214"/>
    </row>
    <row r="163" spans="11:45" ht="15" hidden="1" thickBot="1">
      <c r="K163" s="145"/>
      <c r="L163" s="145"/>
      <c r="M163" s="145"/>
      <c r="N163" s="145"/>
      <c r="S163" s="185">
        <v>2015</v>
      </c>
      <c r="T163" s="185">
        <v>1479</v>
      </c>
      <c r="U163" s="185">
        <v>27</v>
      </c>
      <c r="V163" s="185">
        <v>1143</v>
      </c>
      <c r="W163" s="185">
        <v>111</v>
      </c>
      <c r="X163" s="185">
        <v>198</v>
      </c>
      <c r="AD163" s="304"/>
      <c r="AE163" s="212"/>
      <c r="AF163" s="213"/>
      <c r="AG163" s="214"/>
      <c r="AH163" s="212"/>
      <c r="AI163" s="213"/>
      <c r="AJ163" s="214"/>
      <c r="AK163" s="212"/>
      <c r="AL163" s="213"/>
      <c r="AM163" s="214"/>
      <c r="AN163" s="212"/>
      <c r="AO163" s="213"/>
      <c r="AP163" s="214"/>
      <c r="AQ163" s="212"/>
      <c r="AR163" s="213"/>
      <c r="AS163" s="214"/>
    </row>
    <row r="164" spans="11:45" ht="15" hidden="1" thickBot="1">
      <c r="K164" s="145"/>
      <c r="L164" s="145"/>
      <c r="M164" s="145"/>
      <c r="N164" s="145"/>
      <c r="S164" s="185">
        <v>2016</v>
      </c>
      <c r="T164" s="185">
        <v>1055</v>
      </c>
      <c r="U164" s="185">
        <v>15</v>
      </c>
      <c r="V164" s="185">
        <v>796</v>
      </c>
      <c r="W164" s="185">
        <v>119</v>
      </c>
      <c r="X164" s="185">
        <v>125</v>
      </c>
      <c r="AD164" s="304"/>
      <c r="AE164" s="212"/>
      <c r="AF164" s="213"/>
      <c r="AG164" s="214"/>
      <c r="AH164" s="212"/>
      <c r="AI164" s="213"/>
      <c r="AJ164" s="214"/>
      <c r="AK164" s="212"/>
      <c r="AL164" s="213"/>
      <c r="AM164" s="214"/>
      <c r="AN164" s="212"/>
      <c r="AO164" s="213"/>
      <c r="AP164" s="214"/>
      <c r="AQ164" s="212"/>
      <c r="AR164" s="213"/>
      <c r="AS164" s="214"/>
    </row>
    <row r="165" spans="11:45" ht="15" hidden="1" thickBot="1">
      <c r="K165" s="145"/>
      <c r="L165" s="145"/>
      <c r="M165" s="145"/>
      <c r="N165" s="145"/>
      <c r="S165" s="185">
        <v>2017</v>
      </c>
      <c r="T165" s="185">
        <v>746</v>
      </c>
      <c r="U165" s="185">
        <v>6</v>
      </c>
      <c r="V165" s="185">
        <v>574</v>
      </c>
      <c r="W165" s="185">
        <v>65</v>
      </c>
      <c r="X165" s="185">
        <v>101</v>
      </c>
      <c r="AD165" s="304"/>
      <c r="AE165" s="212"/>
      <c r="AF165" s="213"/>
      <c r="AG165" s="214"/>
      <c r="AH165" s="212"/>
      <c r="AI165" s="213"/>
      <c r="AJ165" s="214"/>
      <c r="AK165" s="212"/>
      <c r="AL165" s="213"/>
      <c r="AM165" s="214"/>
      <c r="AN165" s="212"/>
      <c r="AO165" s="213"/>
      <c r="AP165" s="214"/>
      <c r="AQ165" s="212"/>
      <c r="AR165" s="213"/>
      <c r="AS165" s="214"/>
    </row>
    <row r="166" spans="11:45" ht="15" hidden="1" thickBot="1">
      <c r="K166" s="145"/>
      <c r="L166" s="145"/>
      <c r="M166" s="145"/>
      <c r="N166" s="145"/>
      <c r="S166" s="185">
        <v>2018</v>
      </c>
      <c r="T166" s="185">
        <v>519</v>
      </c>
      <c r="U166" s="185">
        <v>7</v>
      </c>
      <c r="V166" s="185">
        <v>401</v>
      </c>
      <c r="W166" s="185">
        <v>58</v>
      </c>
      <c r="X166" s="185">
        <v>53</v>
      </c>
      <c r="AD166" s="304"/>
      <c r="AE166" s="212"/>
      <c r="AF166" s="213"/>
      <c r="AG166" s="214"/>
      <c r="AH166" s="212"/>
      <c r="AI166" s="213"/>
      <c r="AJ166" s="214"/>
      <c r="AK166" s="212"/>
      <c r="AL166" s="213"/>
      <c r="AM166" s="214"/>
      <c r="AN166" s="212"/>
      <c r="AO166" s="213"/>
      <c r="AP166" s="214"/>
      <c r="AQ166" s="212"/>
      <c r="AR166" s="213"/>
      <c r="AS166" s="214"/>
    </row>
    <row r="167" spans="11:45" ht="15" hidden="1" thickBot="1">
      <c r="K167" s="145"/>
      <c r="L167" s="145"/>
      <c r="M167" s="145"/>
      <c r="N167" s="145"/>
      <c r="S167" s="185">
        <v>2019</v>
      </c>
      <c r="T167" s="185">
        <v>391</v>
      </c>
      <c r="U167" s="186"/>
      <c r="V167" s="185">
        <v>298</v>
      </c>
      <c r="W167" s="185">
        <v>41</v>
      </c>
      <c r="X167" s="185">
        <v>52</v>
      </c>
      <c r="AD167" s="304"/>
      <c r="AE167" s="212"/>
      <c r="AF167" s="213"/>
      <c r="AG167" s="214"/>
      <c r="AH167" s="212"/>
      <c r="AI167" s="213"/>
      <c r="AJ167" s="214"/>
      <c r="AK167" s="212"/>
      <c r="AL167" s="213"/>
      <c r="AM167" s="214"/>
      <c r="AN167" s="212"/>
      <c r="AO167" s="213"/>
      <c r="AP167" s="214"/>
      <c r="AQ167" s="212"/>
      <c r="AR167" s="213"/>
      <c r="AS167" s="214"/>
    </row>
    <row r="168" spans="11:45" ht="15" hidden="1" thickBot="1">
      <c r="K168" s="145"/>
      <c r="L168" s="145"/>
      <c r="M168" s="145"/>
      <c r="N168" s="145"/>
      <c r="S168" s="185">
        <v>2020</v>
      </c>
      <c r="T168" s="185">
        <v>639</v>
      </c>
      <c r="U168" s="186"/>
      <c r="V168" s="185">
        <v>607</v>
      </c>
      <c r="W168" s="185">
        <v>11</v>
      </c>
      <c r="X168" s="185">
        <v>21</v>
      </c>
      <c r="AD168" s="304"/>
      <c r="AE168" s="212"/>
      <c r="AF168" s="213"/>
      <c r="AG168" s="214"/>
      <c r="AH168" s="212"/>
      <c r="AI168" s="213"/>
      <c r="AJ168" s="214"/>
      <c r="AK168" s="212"/>
      <c r="AL168" s="213"/>
      <c r="AM168" s="214"/>
      <c r="AN168" s="212"/>
      <c r="AO168" s="213"/>
      <c r="AP168" s="214"/>
      <c r="AQ168" s="212"/>
      <c r="AR168" s="213"/>
      <c r="AS168" s="214"/>
    </row>
    <row r="169" spans="11:45" ht="15" hidden="1" thickBot="1">
      <c r="K169" s="145"/>
      <c r="L169" s="145"/>
      <c r="M169" s="145"/>
      <c r="N169" s="145"/>
      <c r="S169" s="185">
        <v>2021</v>
      </c>
      <c r="T169" s="185">
        <v>139</v>
      </c>
      <c r="U169" s="185">
        <v>1</v>
      </c>
      <c r="V169" s="185">
        <v>78</v>
      </c>
      <c r="W169" s="185">
        <v>7</v>
      </c>
      <c r="X169" s="185">
        <v>53</v>
      </c>
      <c r="AD169" s="304"/>
      <c r="AE169" s="212"/>
      <c r="AF169" s="213"/>
      <c r="AG169" s="214"/>
      <c r="AH169" s="212"/>
      <c r="AI169" s="213"/>
      <c r="AJ169" s="214"/>
      <c r="AK169" s="212"/>
      <c r="AL169" s="213"/>
      <c r="AM169" s="214"/>
      <c r="AN169" s="212"/>
      <c r="AO169" s="213"/>
      <c r="AP169" s="214"/>
      <c r="AQ169" s="212"/>
      <c r="AR169" s="213"/>
      <c r="AS169" s="214"/>
    </row>
    <row r="170" spans="11:45" ht="15" hidden="1" thickBot="1">
      <c r="K170" s="145"/>
      <c r="L170" s="145"/>
      <c r="M170" s="145"/>
      <c r="N170" s="145"/>
      <c r="S170" s="185">
        <v>2022</v>
      </c>
      <c r="T170" s="185">
        <v>10</v>
      </c>
      <c r="U170" s="186"/>
      <c r="V170" s="185">
        <v>6</v>
      </c>
      <c r="W170" s="186"/>
      <c r="X170" s="185">
        <v>4</v>
      </c>
      <c r="AD170" s="304"/>
      <c r="AE170" s="212"/>
      <c r="AF170" s="213"/>
      <c r="AG170" s="214"/>
      <c r="AH170" s="212"/>
      <c r="AI170" s="213"/>
      <c r="AJ170" s="214"/>
      <c r="AK170" s="212"/>
      <c r="AL170" s="213"/>
      <c r="AM170" s="214"/>
      <c r="AN170" s="212"/>
      <c r="AO170" s="213"/>
      <c r="AP170" s="214"/>
      <c r="AQ170" s="212"/>
      <c r="AR170" s="213"/>
      <c r="AS170" s="214"/>
    </row>
    <row r="171" spans="11:45" ht="13.5" hidden="1" thickBot="1">
      <c r="K171" s="145"/>
      <c r="L171" s="145"/>
      <c r="M171" s="145"/>
      <c r="N171" s="145"/>
      <c r="T171">
        <f>SUM(T156:T170)</f>
        <v>23160</v>
      </c>
      <c r="AD171" s="304"/>
      <c r="AE171" s="212"/>
      <c r="AF171" s="213"/>
      <c r="AG171" s="214"/>
      <c r="AH171" s="212"/>
      <c r="AI171" s="213"/>
      <c r="AJ171" s="214"/>
      <c r="AK171" s="212"/>
      <c r="AL171" s="213"/>
      <c r="AM171" s="214"/>
      <c r="AN171" s="212"/>
      <c r="AO171" s="213"/>
      <c r="AP171" s="214"/>
      <c r="AQ171" s="212"/>
      <c r="AR171" s="213"/>
      <c r="AS171" s="214"/>
    </row>
    <row r="172" spans="11:45" ht="13.5" hidden="1" thickBot="1">
      <c r="K172" s="145"/>
      <c r="L172" s="145"/>
      <c r="M172" s="145"/>
      <c r="N172" s="145"/>
      <c r="AD172" s="304"/>
      <c r="AE172" s="212"/>
      <c r="AF172" s="213"/>
      <c r="AG172" s="214"/>
      <c r="AH172" s="212"/>
      <c r="AI172" s="213"/>
      <c r="AJ172" s="214"/>
      <c r="AK172" s="212"/>
      <c r="AL172" s="213"/>
      <c r="AM172" s="214"/>
      <c r="AN172" s="212"/>
      <c r="AO172" s="213"/>
      <c r="AP172" s="214"/>
      <c r="AQ172" s="212"/>
      <c r="AR172" s="213"/>
      <c r="AS172" s="214"/>
    </row>
    <row r="173" spans="11:45" ht="13.5" hidden="1" thickBot="1">
      <c r="K173" s="145"/>
      <c r="L173" s="145"/>
      <c r="M173" s="145"/>
      <c r="N173" s="145"/>
      <c r="S173" s="206">
        <v>44743</v>
      </c>
      <c r="AD173" s="304"/>
      <c r="AE173" s="212"/>
      <c r="AF173" s="213"/>
      <c r="AG173" s="214"/>
      <c r="AH173" s="212"/>
      <c r="AI173" s="213"/>
      <c r="AJ173" s="214"/>
      <c r="AK173" s="212"/>
      <c r="AL173" s="213"/>
      <c r="AM173" s="214"/>
      <c r="AN173" s="212"/>
      <c r="AO173" s="213"/>
      <c r="AP173" s="214"/>
      <c r="AQ173" s="212"/>
      <c r="AR173" s="213"/>
      <c r="AS173" s="214"/>
    </row>
    <row r="174" spans="11:45" ht="15" hidden="1" thickBot="1">
      <c r="K174" s="145"/>
      <c r="L174" s="145"/>
      <c r="M174" s="145"/>
      <c r="N174" s="145"/>
      <c r="S174" s="184" t="s">
        <v>72</v>
      </c>
      <c r="T174" s="184" t="s">
        <v>73</v>
      </c>
      <c r="U174" s="184" t="s">
        <v>30</v>
      </c>
      <c r="V174" s="184" t="s">
        <v>28</v>
      </c>
      <c r="W174" s="184" t="s">
        <v>31</v>
      </c>
      <c r="X174" s="184" t="s">
        <v>29</v>
      </c>
      <c r="AD174" s="304"/>
      <c r="AE174" s="212"/>
      <c r="AF174" s="213"/>
      <c r="AG174" s="214"/>
      <c r="AH174" s="212"/>
      <c r="AI174" s="213"/>
      <c r="AJ174" s="214"/>
      <c r="AK174" s="212"/>
      <c r="AL174" s="213"/>
      <c r="AM174" s="214"/>
      <c r="AN174" s="212"/>
      <c r="AO174" s="213"/>
      <c r="AP174" s="214"/>
      <c r="AQ174" s="212"/>
      <c r="AR174" s="213"/>
      <c r="AS174" s="214"/>
    </row>
    <row r="175" spans="11:45" ht="15" hidden="1" thickBot="1">
      <c r="K175" s="145"/>
      <c r="L175" s="145"/>
      <c r="M175" s="145"/>
      <c r="N175" s="145"/>
      <c r="S175" s="185">
        <v>2007</v>
      </c>
      <c r="T175" s="185">
        <v>4354</v>
      </c>
      <c r="U175" s="185">
        <v>3</v>
      </c>
      <c r="V175" s="185">
        <v>4260</v>
      </c>
      <c r="W175" s="185">
        <v>91</v>
      </c>
      <c r="X175" s="186"/>
      <c r="AD175" s="304"/>
      <c r="AE175" s="212"/>
      <c r="AF175" s="213"/>
      <c r="AG175" s="214"/>
      <c r="AH175" s="212"/>
      <c r="AI175" s="213"/>
      <c r="AJ175" s="214"/>
      <c r="AK175" s="212"/>
      <c r="AL175" s="213"/>
      <c r="AM175" s="214"/>
      <c r="AN175" s="212"/>
      <c r="AO175" s="213"/>
      <c r="AP175" s="214"/>
      <c r="AQ175" s="212"/>
      <c r="AR175" s="213"/>
      <c r="AS175" s="214"/>
    </row>
    <row r="176" spans="11:45" ht="15" hidden="1" thickBot="1">
      <c r="K176" s="145"/>
      <c r="L176" s="145"/>
      <c r="M176" s="145"/>
      <c r="N176" s="145"/>
      <c r="S176" s="185">
        <v>2008</v>
      </c>
      <c r="T176" s="185">
        <v>4233</v>
      </c>
      <c r="U176" s="185">
        <v>2</v>
      </c>
      <c r="V176" s="185">
        <v>3855</v>
      </c>
      <c r="W176" s="185">
        <v>119</v>
      </c>
      <c r="X176" s="185">
        <v>257</v>
      </c>
      <c r="AD176" s="304"/>
      <c r="AE176" s="212"/>
      <c r="AF176" s="213"/>
      <c r="AG176" s="214"/>
      <c r="AH176" s="212"/>
      <c r="AI176" s="213"/>
      <c r="AJ176" s="214"/>
      <c r="AK176" s="212"/>
      <c r="AL176" s="213"/>
      <c r="AM176" s="214"/>
      <c r="AN176" s="212"/>
      <c r="AO176" s="213"/>
      <c r="AP176" s="214"/>
      <c r="AQ176" s="212"/>
      <c r="AR176" s="213"/>
      <c r="AS176" s="214"/>
    </row>
    <row r="177" spans="11:45" ht="15" hidden="1" thickBot="1">
      <c r="K177" s="145"/>
      <c r="L177" s="145"/>
      <c r="M177" s="145"/>
      <c r="N177" s="145"/>
      <c r="S177" s="185">
        <v>2009</v>
      </c>
      <c r="T177" s="185">
        <v>2646</v>
      </c>
      <c r="U177" s="185">
        <v>13</v>
      </c>
      <c r="V177" s="185">
        <v>2429</v>
      </c>
      <c r="W177" s="185">
        <v>28</v>
      </c>
      <c r="X177" s="185">
        <v>176</v>
      </c>
      <c r="AD177" s="304"/>
      <c r="AE177" s="212"/>
      <c r="AF177" s="213"/>
      <c r="AG177" s="214"/>
      <c r="AH177" s="212"/>
      <c r="AI177" s="213"/>
      <c r="AJ177" s="214"/>
      <c r="AK177" s="212"/>
      <c r="AL177" s="213"/>
      <c r="AM177" s="214"/>
      <c r="AN177" s="212"/>
      <c r="AO177" s="213"/>
      <c r="AP177" s="214"/>
      <c r="AQ177" s="212"/>
      <c r="AR177" s="213"/>
      <c r="AS177" s="214"/>
    </row>
    <row r="178" spans="11:45" ht="15" hidden="1" thickBot="1">
      <c r="K178" s="145"/>
      <c r="L178" s="145"/>
      <c r="M178" s="145"/>
      <c r="N178" s="145"/>
      <c r="S178" s="185">
        <v>2010</v>
      </c>
      <c r="T178" s="185">
        <v>2595</v>
      </c>
      <c r="U178" s="185">
        <v>23</v>
      </c>
      <c r="V178" s="185">
        <v>2385</v>
      </c>
      <c r="W178" s="185">
        <v>28</v>
      </c>
      <c r="X178" s="185">
        <v>159</v>
      </c>
      <c r="AD178" s="304"/>
      <c r="AE178" s="212"/>
      <c r="AF178" s="213"/>
      <c r="AG178" s="214"/>
      <c r="AH178" s="212"/>
      <c r="AI178" s="213"/>
      <c r="AJ178" s="214"/>
      <c r="AK178" s="212"/>
      <c r="AL178" s="213"/>
      <c r="AM178" s="214"/>
      <c r="AN178" s="212"/>
      <c r="AO178" s="213"/>
      <c r="AP178" s="214"/>
      <c r="AQ178" s="212"/>
      <c r="AR178" s="213"/>
      <c r="AS178" s="214"/>
    </row>
    <row r="179" spans="11:45" ht="15" hidden="1" thickBot="1">
      <c r="K179" s="145"/>
      <c r="L179" s="145"/>
      <c r="M179" s="145"/>
      <c r="N179" s="145"/>
      <c r="S179" s="185">
        <v>2011</v>
      </c>
      <c r="T179" s="185">
        <v>2646</v>
      </c>
      <c r="U179" s="185">
        <v>29</v>
      </c>
      <c r="V179" s="185">
        <v>2233</v>
      </c>
      <c r="W179" s="185">
        <v>149</v>
      </c>
      <c r="X179" s="185">
        <v>235</v>
      </c>
      <c r="AD179" s="304"/>
      <c r="AE179" s="212"/>
      <c r="AF179" s="213"/>
      <c r="AG179" s="214"/>
      <c r="AH179" s="212"/>
      <c r="AI179" s="213"/>
      <c r="AJ179" s="214"/>
      <c r="AK179" s="212"/>
      <c r="AL179" s="213"/>
      <c r="AM179" s="214"/>
      <c r="AN179" s="212"/>
      <c r="AO179" s="213"/>
      <c r="AP179" s="214"/>
      <c r="AQ179" s="212"/>
      <c r="AR179" s="213"/>
      <c r="AS179" s="214"/>
    </row>
    <row r="180" spans="11:45" ht="15" hidden="1" thickBot="1">
      <c r="K180" s="145"/>
      <c r="L180" s="145"/>
      <c r="M180" s="145"/>
      <c r="N180" s="145"/>
      <c r="S180" s="185">
        <v>2012</v>
      </c>
      <c r="T180" s="185">
        <v>2528</v>
      </c>
      <c r="U180" s="185">
        <v>35</v>
      </c>
      <c r="V180" s="185">
        <v>2141</v>
      </c>
      <c r="W180" s="185">
        <v>128</v>
      </c>
      <c r="X180" s="185">
        <v>224</v>
      </c>
      <c r="AD180" s="304"/>
      <c r="AE180" s="212"/>
      <c r="AF180" s="213"/>
      <c r="AG180" s="214"/>
      <c r="AH180" s="212"/>
      <c r="AI180" s="213"/>
      <c r="AJ180" s="214"/>
      <c r="AK180" s="212"/>
      <c r="AL180" s="213"/>
      <c r="AM180" s="214"/>
      <c r="AN180" s="212"/>
      <c r="AO180" s="213"/>
      <c r="AP180" s="214"/>
      <c r="AQ180" s="212"/>
      <c r="AR180" s="213"/>
      <c r="AS180" s="214"/>
    </row>
    <row r="181" spans="11:45" ht="15" hidden="1" thickBot="1">
      <c r="K181" s="145"/>
      <c r="L181" s="145"/>
      <c r="M181" s="145"/>
      <c r="N181" s="145"/>
      <c r="S181" s="185">
        <v>2013</v>
      </c>
      <c r="T181" s="185">
        <v>1925</v>
      </c>
      <c r="U181" s="185">
        <v>32</v>
      </c>
      <c r="V181" s="185">
        <v>1624</v>
      </c>
      <c r="W181" s="185">
        <v>91</v>
      </c>
      <c r="X181" s="185">
        <v>178</v>
      </c>
      <c r="AD181" s="304"/>
      <c r="AE181" s="212"/>
      <c r="AF181" s="213"/>
      <c r="AG181" s="214"/>
      <c r="AH181" s="212"/>
      <c r="AI181" s="213"/>
      <c r="AJ181" s="214"/>
      <c r="AK181" s="212"/>
      <c r="AL181" s="213"/>
      <c r="AM181" s="214"/>
      <c r="AN181" s="212"/>
      <c r="AO181" s="213"/>
      <c r="AP181" s="214"/>
      <c r="AQ181" s="212"/>
      <c r="AR181" s="213"/>
      <c r="AS181" s="214"/>
    </row>
    <row r="182" spans="11:45" ht="15" hidden="1" thickBot="1">
      <c r="K182" s="145"/>
      <c r="L182" s="145"/>
      <c r="M182" s="145"/>
      <c r="N182" s="145"/>
      <c r="S182" s="185">
        <v>2014</v>
      </c>
      <c r="T182" s="185">
        <v>1591</v>
      </c>
      <c r="U182" s="185">
        <v>36</v>
      </c>
      <c r="V182" s="185">
        <v>1282</v>
      </c>
      <c r="W182" s="185">
        <v>120</v>
      </c>
      <c r="X182" s="185">
        <v>153</v>
      </c>
      <c r="AD182" s="304"/>
      <c r="AE182" s="212"/>
      <c r="AF182" s="213"/>
      <c r="AG182" s="214"/>
      <c r="AH182" s="212"/>
      <c r="AI182" s="213"/>
      <c r="AJ182" s="214"/>
      <c r="AK182" s="212"/>
      <c r="AL182" s="213"/>
      <c r="AM182" s="214"/>
      <c r="AN182" s="212"/>
      <c r="AO182" s="213"/>
      <c r="AP182" s="214"/>
      <c r="AQ182" s="212"/>
      <c r="AR182" s="213"/>
      <c r="AS182" s="214"/>
    </row>
    <row r="183" spans="11:45" ht="15" hidden="1" thickBot="1">
      <c r="K183" s="145"/>
      <c r="L183" s="145"/>
      <c r="M183" s="145"/>
      <c r="N183" s="145"/>
      <c r="S183" s="185">
        <v>2015</v>
      </c>
      <c r="T183" s="185">
        <v>1475</v>
      </c>
      <c r="U183" s="185">
        <v>27</v>
      </c>
      <c r="V183" s="185">
        <v>1141</v>
      </c>
      <c r="W183" s="185">
        <v>110</v>
      </c>
      <c r="X183" s="185">
        <v>197</v>
      </c>
      <c r="AD183" s="304"/>
      <c r="AE183" s="212"/>
      <c r="AF183" s="213"/>
      <c r="AG183" s="214"/>
      <c r="AH183" s="212"/>
      <c r="AI183" s="213"/>
      <c r="AJ183" s="214"/>
      <c r="AK183" s="212"/>
      <c r="AL183" s="213"/>
      <c r="AM183" s="214"/>
      <c r="AN183" s="212"/>
      <c r="AO183" s="213"/>
      <c r="AP183" s="214"/>
      <c r="AQ183" s="212"/>
      <c r="AR183" s="213"/>
      <c r="AS183" s="214"/>
    </row>
    <row r="184" spans="11:45" ht="15" hidden="1" thickBot="1">
      <c r="K184" s="145"/>
      <c r="L184" s="145"/>
      <c r="M184" s="145"/>
      <c r="N184" s="145"/>
      <c r="S184" s="185">
        <v>2016</v>
      </c>
      <c r="T184" s="185">
        <v>1054</v>
      </c>
      <c r="U184" s="185">
        <v>15</v>
      </c>
      <c r="V184" s="185">
        <v>795</v>
      </c>
      <c r="W184" s="185">
        <v>119</v>
      </c>
      <c r="X184" s="185">
        <v>125</v>
      </c>
      <c r="AD184" s="304"/>
      <c r="AE184" s="212"/>
      <c r="AF184" s="213"/>
      <c r="AG184" s="214"/>
      <c r="AH184" s="212"/>
      <c r="AI184" s="213"/>
      <c r="AJ184" s="214"/>
      <c r="AK184" s="212"/>
      <c r="AL184" s="213"/>
      <c r="AM184" s="214"/>
      <c r="AN184" s="212"/>
      <c r="AO184" s="213"/>
      <c r="AP184" s="214"/>
      <c r="AQ184" s="212"/>
      <c r="AR184" s="213"/>
      <c r="AS184" s="214"/>
    </row>
    <row r="185" spans="11:45" ht="15" hidden="1" thickBot="1">
      <c r="K185" s="145"/>
      <c r="L185" s="145"/>
      <c r="M185" s="145"/>
      <c r="N185" s="145"/>
      <c r="S185" s="185">
        <v>2017</v>
      </c>
      <c r="T185" s="185">
        <v>744</v>
      </c>
      <c r="U185" s="185">
        <v>6</v>
      </c>
      <c r="V185" s="185">
        <v>572</v>
      </c>
      <c r="W185" s="185">
        <v>65</v>
      </c>
      <c r="X185" s="185">
        <v>101</v>
      </c>
      <c r="AD185" s="304"/>
      <c r="AE185" s="212"/>
      <c r="AF185" s="213"/>
      <c r="AG185" s="214"/>
      <c r="AH185" s="212"/>
      <c r="AI185" s="213"/>
      <c r="AJ185" s="214"/>
      <c r="AK185" s="212"/>
      <c r="AL185" s="213"/>
      <c r="AM185" s="214"/>
      <c r="AN185" s="212"/>
      <c r="AO185" s="213"/>
      <c r="AP185" s="214"/>
      <c r="AQ185" s="212"/>
      <c r="AR185" s="213"/>
      <c r="AS185" s="214"/>
    </row>
    <row r="186" spans="11:45" ht="15" hidden="1" thickBot="1">
      <c r="K186" s="145"/>
      <c r="L186" s="145"/>
      <c r="M186" s="145"/>
      <c r="N186" s="145"/>
      <c r="S186" s="185">
        <v>2018</v>
      </c>
      <c r="T186" s="185">
        <v>519</v>
      </c>
      <c r="U186" s="185">
        <v>7</v>
      </c>
      <c r="V186" s="185">
        <v>401</v>
      </c>
      <c r="W186" s="185">
        <v>58</v>
      </c>
      <c r="X186" s="185">
        <v>53</v>
      </c>
      <c r="AD186" s="304"/>
      <c r="AE186" s="212"/>
      <c r="AF186" s="213"/>
      <c r="AG186" s="214"/>
      <c r="AH186" s="212"/>
      <c r="AI186" s="213"/>
      <c r="AJ186" s="214"/>
      <c r="AK186" s="212"/>
      <c r="AL186" s="213"/>
      <c r="AM186" s="214"/>
      <c r="AN186" s="212"/>
      <c r="AO186" s="213"/>
      <c r="AP186" s="214"/>
      <c r="AQ186" s="212"/>
      <c r="AR186" s="213"/>
      <c r="AS186" s="214"/>
    </row>
    <row r="187" spans="11:45" ht="15" hidden="1" thickBot="1">
      <c r="K187" s="145"/>
      <c r="L187" s="145"/>
      <c r="M187" s="145"/>
      <c r="N187" s="145"/>
      <c r="S187" s="185">
        <v>2019</v>
      </c>
      <c r="T187" s="185">
        <v>390</v>
      </c>
      <c r="U187" s="186"/>
      <c r="V187" s="185">
        <v>298</v>
      </c>
      <c r="W187" s="185">
        <v>41</v>
      </c>
      <c r="X187" s="185">
        <v>51</v>
      </c>
      <c r="AD187" s="304"/>
      <c r="AE187" s="212"/>
      <c r="AF187" s="213"/>
      <c r="AG187" s="214"/>
      <c r="AH187" s="212"/>
      <c r="AI187" s="213"/>
      <c r="AJ187" s="214"/>
      <c r="AK187" s="212"/>
      <c r="AL187" s="213"/>
      <c r="AM187" s="214"/>
      <c r="AN187" s="212"/>
      <c r="AO187" s="213"/>
      <c r="AP187" s="214"/>
      <c r="AQ187" s="212"/>
      <c r="AR187" s="213"/>
      <c r="AS187" s="214"/>
    </row>
    <row r="188" spans="11:45" ht="15" hidden="1" thickBot="1">
      <c r="K188" s="145"/>
      <c r="L188" s="145"/>
      <c r="M188" s="145"/>
      <c r="N188" s="145"/>
      <c r="S188" s="185">
        <v>2020</v>
      </c>
      <c r="T188" s="185">
        <v>639</v>
      </c>
      <c r="U188" s="186"/>
      <c r="V188" s="185">
        <v>607</v>
      </c>
      <c r="W188" s="185">
        <v>11</v>
      </c>
      <c r="X188" s="185">
        <v>21</v>
      </c>
      <c r="AD188" s="304"/>
      <c r="AE188" s="212"/>
      <c r="AF188" s="213"/>
      <c r="AG188" s="214"/>
      <c r="AH188" s="212"/>
      <c r="AI188" s="213"/>
      <c r="AJ188" s="214"/>
      <c r="AK188" s="212"/>
      <c r="AL188" s="213"/>
      <c r="AM188" s="214"/>
      <c r="AN188" s="212"/>
      <c r="AO188" s="213"/>
      <c r="AP188" s="214"/>
      <c r="AQ188" s="212"/>
      <c r="AR188" s="213"/>
      <c r="AS188" s="214"/>
    </row>
    <row r="189" spans="11:45" ht="15" hidden="1" thickBot="1">
      <c r="K189" s="145"/>
      <c r="L189" s="145"/>
      <c r="M189" s="145"/>
      <c r="N189" s="145"/>
      <c r="S189" s="185">
        <v>2021</v>
      </c>
      <c r="T189" s="185">
        <v>139</v>
      </c>
      <c r="U189" s="185">
        <v>1</v>
      </c>
      <c r="V189" s="185">
        <v>78</v>
      </c>
      <c r="W189" s="185">
        <v>7</v>
      </c>
      <c r="X189" s="185">
        <v>53</v>
      </c>
      <c r="AD189" s="304"/>
      <c r="AE189" s="212"/>
      <c r="AF189" s="213"/>
      <c r="AG189" s="214"/>
      <c r="AH189" s="212"/>
      <c r="AI189" s="213"/>
      <c r="AJ189" s="214"/>
      <c r="AK189" s="212"/>
      <c r="AL189" s="213"/>
      <c r="AM189" s="214"/>
      <c r="AN189" s="212"/>
      <c r="AO189" s="213"/>
      <c r="AP189" s="214"/>
      <c r="AQ189" s="212"/>
      <c r="AR189" s="213"/>
      <c r="AS189" s="214"/>
    </row>
    <row r="190" spans="11:45" ht="15" hidden="1" thickBot="1">
      <c r="K190" s="145"/>
      <c r="L190" s="145"/>
      <c r="M190" s="145"/>
      <c r="N190" s="145"/>
      <c r="S190" s="185">
        <v>2022</v>
      </c>
      <c r="T190" s="185">
        <v>10</v>
      </c>
      <c r="U190" s="186"/>
      <c r="V190" s="185">
        <v>6</v>
      </c>
      <c r="W190" s="186"/>
      <c r="X190" s="185">
        <v>4</v>
      </c>
      <c r="AD190" s="304"/>
      <c r="AE190" s="212"/>
      <c r="AF190" s="213"/>
      <c r="AG190" s="214"/>
      <c r="AH190" s="212"/>
      <c r="AI190" s="213"/>
      <c r="AJ190" s="214"/>
      <c r="AK190" s="212"/>
      <c r="AL190" s="213"/>
      <c r="AM190" s="214"/>
      <c r="AN190" s="212"/>
      <c r="AO190" s="213"/>
      <c r="AP190" s="214"/>
      <c r="AQ190" s="212"/>
      <c r="AR190" s="213"/>
      <c r="AS190" s="214"/>
    </row>
    <row r="191" spans="11:45" ht="13.5" hidden="1" thickBot="1">
      <c r="K191" s="145"/>
      <c r="L191" s="145"/>
      <c r="M191" s="145"/>
      <c r="N191" s="145"/>
      <c r="T191">
        <f>SUM(T176:T190)</f>
        <v>23134</v>
      </c>
      <c r="U191">
        <f t="shared" ref="U191:X191" si="45">SUM(U176:U190)</f>
        <v>226</v>
      </c>
      <c r="V191">
        <f t="shared" si="45"/>
        <v>19847</v>
      </c>
      <c r="W191">
        <f t="shared" si="45"/>
        <v>1074</v>
      </c>
      <c r="X191">
        <f t="shared" si="45"/>
        <v>1987</v>
      </c>
      <c r="AD191" s="304"/>
      <c r="AE191" s="212"/>
      <c r="AF191" s="213"/>
      <c r="AG191" s="214"/>
      <c r="AH191" s="212"/>
      <c r="AI191" s="213"/>
      <c r="AJ191" s="214"/>
      <c r="AK191" s="212"/>
      <c r="AL191" s="213"/>
      <c r="AM191" s="214"/>
      <c r="AN191" s="212"/>
      <c r="AO191" s="213"/>
      <c r="AP191" s="214"/>
      <c r="AQ191" s="212"/>
      <c r="AR191" s="213"/>
      <c r="AS191" s="214"/>
    </row>
    <row r="192" spans="11:45" ht="13.5" hidden="1" thickBot="1">
      <c r="K192" s="145"/>
      <c r="L192" s="145"/>
      <c r="M192" s="145"/>
      <c r="N192" s="145"/>
      <c r="AD192" s="304"/>
      <c r="AE192" s="212"/>
      <c r="AF192" s="213"/>
      <c r="AG192" s="214"/>
      <c r="AH192" s="212"/>
      <c r="AI192" s="213"/>
      <c r="AJ192" s="214"/>
      <c r="AK192" s="212"/>
      <c r="AL192" s="213"/>
      <c r="AM192" s="214"/>
      <c r="AN192" s="212"/>
      <c r="AO192" s="213"/>
      <c r="AP192" s="214"/>
      <c r="AQ192" s="212"/>
      <c r="AR192" s="213"/>
      <c r="AS192" s="214"/>
    </row>
    <row r="193" spans="11:45" ht="13.5" hidden="1" thickBot="1">
      <c r="K193" s="145"/>
      <c r="L193" s="145"/>
      <c r="M193" s="145"/>
      <c r="N193" s="145"/>
      <c r="AD193" s="304"/>
      <c r="AE193" s="212"/>
      <c r="AF193" s="213"/>
      <c r="AG193" s="214"/>
      <c r="AH193" s="212"/>
      <c r="AI193" s="213"/>
      <c r="AJ193" s="214"/>
      <c r="AK193" s="212"/>
      <c r="AL193" s="213"/>
      <c r="AM193" s="214"/>
      <c r="AN193" s="212"/>
      <c r="AO193" s="213"/>
      <c r="AP193" s="214"/>
      <c r="AQ193" s="212"/>
      <c r="AR193" s="213"/>
      <c r="AS193" s="214"/>
    </row>
    <row r="194" spans="11:45" ht="13.5" hidden="1" thickBot="1">
      <c r="K194" s="145"/>
      <c r="L194" s="145"/>
      <c r="M194" s="145"/>
      <c r="N194" s="145"/>
      <c r="AD194" s="304"/>
      <c r="AE194" s="212"/>
      <c r="AF194" s="213"/>
      <c r="AG194" s="214"/>
      <c r="AH194" s="212"/>
      <c r="AI194" s="213"/>
      <c r="AJ194" s="214"/>
      <c r="AK194" s="212"/>
      <c r="AL194" s="213"/>
      <c r="AM194" s="214"/>
      <c r="AN194" s="212"/>
      <c r="AO194" s="213"/>
      <c r="AP194" s="214"/>
      <c r="AQ194" s="212"/>
      <c r="AR194" s="213"/>
      <c r="AS194" s="214"/>
    </row>
    <row r="195" spans="11:45" ht="13.5" hidden="1" thickBot="1">
      <c r="K195" s="145"/>
      <c r="L195" s="145"/>
      <c r="M195" s="145"/>
      <c r="N195" s="145"/>
      <c r="AD195" s="304"/>
      <c r="AE195" s="212"/>
      <c r="AF195" s="213"/>
      <c r="AG195" s="214"/>
      <c r="AH195" s="212"/>
      <c r="AI195" s="213"/>
      <c r="AJ195" s="214"/>
      <c r="AK195" s="212"/>
      <c r="AL195" s="213"/>
      <c r="AM195" s="214"/>
      <c r="AN195" s="212"/>
      <c r="AO195" s="213"/>
      <c r="AP195" s="214"/>
      <c r="AQ195" s="212"/>
      <c r="AR195" s="213"/>
      <c r="AS195" s="214"/>
    </row>
    <row r="196" spans="11:45" ht="13.5" hidden="1" thickBot="1">
      <c r="K196" s="145"/>
      <c r="L196" s="145"/>
      <c r="M196" s="145"/>
      <c r="N196" s="145"/>
      <c r="AD196" s="304"/>
      <c r="AE196" s="212"/>
      <c r="AF196" s="213"/>
      <c r="AG196" s="214"/>
      <c r="AH196" s="212"/>
      <c r="AI196" s="213"/>
      <c r="AJ196" s="214"/>
      <c r="AK196" s="212"/>
      <c r="AL196" s="213"/>
      <c r="AM196" s="214"/>
      <c r="AN196" s="212"/>
      <c r="AO196" s="213"/>
      <c r="AP196" s="214"/>
      <c r="AQ196" s="212"/>
      <c r="AR196" s="213"/>
      <c r="AS196" s="214"/>
    </row>
    <row r="197" spans="11:45" ht="13.5" hidden="1" thickBot="1">
      <c r="K197" s="145"/>
      <c r="L197" s="145"/>
      <c r="M197" s="145"/>
      <c r="N197" s="145"/>
      <c r="AD197" s="304"/>
      <c r="AE197" s="212"/>
      <c r="AF197" s="213"/>
      <c r="AG197" s="214"/>
      <c r="AH197" s="212"/>
      <c r="AI197" s="213"/>
      <c r="AJ197" s="214"/>
      <c r="AK197" s="212"/>
      <c r="AL197" s="213"/>
      <c r="AM197" s="214"/>
      <c r="AN197" s="212"/>
      <c r="AO197" s="213"/>
      <c r="AP197" s="214"/>
      <c r="AQ197" s="212"/>
      <c r="AR197" s="213"/>
      <c r="AS197" s="214"/>
    </row>
    <row r="198" spans="11:45" ht="13.5" hidden="1" thickBot="1">
      <c r="K198" s="145"/>
      <c r="L198" s="145"/>
      <c r="M198" s="145"/>
      <c r="N198" s="145"/>
      <c r="AD198" s="304"/>
      <c r="AE198" s="212"/>
      <c r="AF198" s="213"/>
      <c r="AG198" s="214"/>
      <c r="AH198" s="212"/>
      <c r="AI198" s="213"/>
      <c r="AJ198" s="214"/>
      <c r="AK198" s="212"/>
      <c r="AL198" s="213"/>
      <c r="AM198" s="214"/>
      <c r="AN198" s="212"/>
      <c r="AO198" s="213"/>
      <c r="AP198" s="214"/>
      <c r="AQ198" s="212"/>
      <c r="AR198" s="213"/>
      <c r="AS198" s="214"/>
    </row>
    <row r="199" spans="11:45" ht="13.5" hidden="1" thickBot="1">
      <c r="K199" s="145"/>
      <c r="L199" s="145"/>
      <c r="M199" s="145"/>
      <c r="N199" s="145"/>
      <c r="AD199" s="304"/>
      <c r="AE199" s="212"/>
      <c r="AF199" s="213"/>
      <c r="AG199" s="214"/>
      <c r="AH199" s="212"/>
      <c r="AI199" s="213"/>
      <c r="AJ199" s="214"/>
      <c r="AK199" s="212"/>
      <c r="AL199" s="213"/>
      <c r="AM199" s="214"/>
      <c r="AN199" s="212"/>
      <c r="AO199" s="213"/>
      <c r="AP199" s="214"/>
      <c r="AQ199" s="212"/>
      <c r="AR199" s="213"/>
      <c r="AS199" s="214"/>
    </row>
    <row r="200" spans="11:45" ht="13.5" hidden="1" thickBot="1">
      <c r="K200" s="145"/>
      <c r="L200" s="145"/>
      <c r="M200" s="145"/>
      <c r="N200" s="145"/>
      <c r="AD200" s="304"/>
      <c r="AE200" s="212"/>
      <c r="AF200" s="213"/>
      <c r="AG200" s="214"/>
      <c r="AH200" s="212"/>
      <c r="AI200" s="213"/>
      <c r="AJ200" s="214"/>
      <c r="AK200" s="212"/>
      <c r="AL200" s="213"/>
      <c r="AM200" s="214"/>
      <c r="AN200" s="212"/>
      <c r="AO200" s="213"/>
      <c r="AP200" s="214"/>
      <c r="AQ200" s="212"/>
      <c r="AR200" s="213"/>
      <c r="AS200" s="214"/>
    </row>
    <row r="201" spans="11:45" ht="13.5" hidden="1" thickBot="1">
      <c r="K201" s="145"/>
      <c r="L201" s="145"/>
      <c r="M201" s="145"/>
      <c r="N201" s="145"/>
      <c r="AD201" s="304"/>
      <c r="AE201" s="212"/>
      <c r="AF201" s="213"/>
      <c r="AG201" s="214"/>
      <c r="AH201" s="212"/>
      <c r="AI201" s="213"/>
      <c r="AJ201" s="214"/>
      <c r="AK201" s="212"/>
      <c r="AL201" s="213"/>
      <c r="AM201" s="214"/>
      <c r="AN201" s="212"/>
      <c r="AO201" s="213"/>
      <c r="AP201" s="214"/>
      <c r="AQ201" s="212"/>
      <c r="AR201" s="213"/>
      <c r="AS201" s="214"/>
    </row>
    <row r="202" spans="11:45" ht="13.5" hidden="1" thickBot="1">
      <c r="K202" s="145"/>
      <c r="L202" s="145"/>
      <c r="M202" s="145"/>
      <c r="N202" s="145"/>
      <c r="AD202" s="304"/>
      <c r="AE202" s="212"/>
      <c r="AF202" s="213"/>
      <c r="AG202" s="214"/>
      <c r="AH202" s="212"/>
      <c r="AI202" s="213"/>
      <c r="AJ202" s="214"/>
      <c r="AK202" s="212"/>
      <c r="AL202" s="213"/>
      <c r="AM202" s="214"/>
      <c r="AN202" s="212"/>
      <c r="AO202" s="213"/>
      <c r="AP202" s="214"/>
      <c r="AQ202" s="212"/>
      <c r="AR202" s="213"/>
      <c r="AS202" s="214"/>
    </row>
    <row r="203" spans="11:45" ht="13.5" hidden="1" thickBot="1">
      <c r="K203" s="145"/>
      <c r="L203" s="145"/>
      <c r="M203" s="145"/>
      <c r="N203" s="145"/>
      <c r="AD203" s="304"/>
      <c r="AE203" s="212"/>
      <c r="AF203" s="213"/>
      <c r="AG203" s="214"/>
      <c r="AH203" s="212"/>
      <c r="AI203" s="213"/>
      <c r="AJ203" s="214"/>
      <c r="AK203" s="212"/>
      <c r="AL203" s="213"/>
      <c r="AM203" s="214"/>
      <c r="AN203" s="212"/>
      <c r="AO203" s="213"/>
      <c r="AP203" s="214"/>
      <c r="AQ203" s="212"/>
      <c r="AR203" s="213"/>
      <c r="AS203" s="214"/>
    </row>
    <row r="204" spans="11:45" ht="13.5" hidden="1" thickBot="1">
      <c r="K204" s="145"/>
      <c r="L204" s="145"/>
      <c r="M204" s="145"/>
      <c r="N204" s="145"/>
      <c r="AD204" s="304"/>
      <c r="AE204" s="212"/>
      <c r="AF204" s="213"/>
      <c r="AG204" s="214"/>
      <c r="AH204" s="212"/>
      <c r="AI204" s="213"/>
      <c r="AJ204" s="214"/>
      <c r="AK204" s="212"/>
      <c r="AL204" s="213"/>
      <c r="AM204" s="214"/>
      <c r="AN204" s="212"/>
      <c r="AO204" s="213"/>
      <c r="AP204" s="214"/>
      <c r="AQ204" s="212"/>
      <c r="AR204" s="213"/>
      <c r="AS204" s="214"/>
    </row>
    <row r="205" spans="11:45" ht="13.5" hidden="1" thickBot="1">
      <c r="K205" s="145"/>
      <c r="L205" s="145"/>
      <c r="M205" s="145"/>
      <c r="N205" s="145"/>
      <c r="AD205" s="304"/>
      <c r="AE205" s="212"/>
      <c r="AF205" s="213"/>
      <c r="AG205" s="214"/>
      <c r="AH205" s="212"/>
      <c r="AI205" s="213"/>
      <c r="AJ205" s="214"/>
      <c r="AK205" s="212"/>
      <c r="AL205" s="213"/>
      <c r="AM205" s="214"/>
      <c r="AN205" s="212"/>
      <c r="AO205" s="213"/>
      <c r="AP205" s="214"/>
      <c r="AQ205" s="212"/>
      <c r="AR205" s="213"/>
      <c r="AS205" s="214"/>
    </row>
    <row r="206" spans="11:45" ht="13.5" hidden="1" thickBot="1">
      <c r="K206" s="145"/>
      <c r="L206" s="145"/>
      <c r="M206" s="145"/>
      <c r="N206" s="145"/>
      <c r="AD206" s="304"/>
      <c r="AE206" s="212"/>
      <c r="AF206" s="213"/>
      <c r="AG206" s="214"/>
      <c r="AH206" s="212"/>
      <c r="AI206" s="213"/>
      <c r="AJ206" s="214"/>
      <c r="AK206" s="212"/>
      <c r="AL206" s="213"/>
      <c r="AM206" s="214"/>
      <c r="AN206" s="212"/>
      <c r="AO206" s="213"/>
      <c r="AP206" s="214"/>
      <c r="AQ206" s="212"/>
      <c r="AR206" s="213"/>
      <c r="AS206" s="214"/>
    </row>
    <row r="207" spans="11:45" ht="13.5" hidden="1" thickBot="1">
      <c r="K207" s="145"/>
      <c r="L207" s="145"/>
      <c r="M207" s="145"/>
      <c r="N207" s="145"/>
      <c r="AD207" s="304"/>
      <c r="AE207" s="212"/>
      <c r="AF207" s="213"/>
      <c r="AG207" s="214"/>
      <c r="AH207" s="212"/>
      <c r="AI207" s="213"/>
      <c r="AJ207" s="214"/>
      <c r="AK207" s="212"/>
      <c r="AL207" s="213"/>
      <c r="AM207" s="214"/>
      <c r="AN207" s="212"/>
      <c r="AO207" s="213"/>
      <c r="AP207" s="214"/>
      <c r="AQ207" s="212"/>
      <c r="AR207" s="213"/>
      <c r="AS207" s="214"/>
    </row>
    <row r="208" spans="11:45" ht="13.5" hidden="1" thickBot="1">
      <c r="K208" s="145"/>
      <c r="L208" s="145"/>
      <c r="M208" s="145"/>
      <c r="N208" s="145"/>
      <c r="AD208" s="304"/>
      <c r="AE208" s="212"/>
      <c r="AF208" s="213"/>
      <c r="AG208" s="214"/>
      <c r="AH208" s="212"/>
      <c r="AI208" s="213"/>
      <c r="AJ208" s="214"/>
      <c r="AK208" s="212"/>
      <c r="AL208" s="213"/>
      <c r="AM208" s="214"/>
      <c r="AN208" s="212"/>
      <c r="AO208" s="213"/>
      <c r="AP208" s="214"/>
      <c r="AQ208" s="212"/>
      <c r="AR208" s="213"/>
      <c r="AS208" s="214"/>
    </row>
    <row r="209" spans="11:45" ht="13.5" hidden="1" thickBot="1">
      <c r="K209" s="145"/>
      <c r="L209" s="145"/>
      <c r="M209" s="145"/>
      <c r="N209" s="145"/>
      <c r="AD209" s="304"/>
      <c r="AE209" s="212"/>
      <c r="AF209" s="213"/>
      <c r="AG209" s="214"/>
      <c r="AH209" s="212"/>
      <c r="AI209" s="213"/>
      <c r="AJ209" s="214"/>
      <c r="AK209" s="212"/>
      <c r="AL209" s="213"/>
      <c r="AM209" s="214"/>
      <c r="AN209" s="212"/>
      <c r="AO209" s="213"/>
      <c r="AP209" s="214"/>
      <c r="AQ209" s="212"/>
      <c r="AR209" s="213"/>
      <c r="AS209" s="214"/>
    </row>
    <row r="210" spans="11:45" ht="13.5" hidden="1" thickBot="1">
      <c r="K210" s="145"/>
      <c r="L210" s="145"/>
      <c r="M210" s="145"/>
      <c r="N210" s="145"/>
      <c r="AD210" s="304"/>
      <c r="AE210" s="212"/>
      <c r="AF210" s="213"/>
      <c r="AG210" s="214"/>
      <c r="AH210" s="212"/>
      <c r="AI210" s="213"/>
      <c r="AJ210" s="214"/>
      <c r="AK210" s="212"/>
      <c r="AL210" s="213"/>
      <c r="AM210" s="214"/>
      <c r="AN210" s="212"/>
      <c r="AO210" s="213"/>
      <c r="AP210" s="214"/>
      <c r="AQ210" s="212"/>
      <c r="AR210" s="213"/>
      <c r="AS210" s="214"/>
    </row>
    <row r="211" spans="11:45" ht="13.5" hidden="1" thickBot="1">
      <c r="K211" s="145"/>
      <c r="L211" s="145"/>
      <c r="M211" s="145"/>
      <c r="N211" s="145"/>
      <c r="AD211" s="304"/>
      <c r="AE211" s="212"/>
      <c r="AF211" s="213"/>
      <c r="AG211" s="214"/>
      <c r="AH211" s="212"/>
      <c r="AI211" s="213"/>
      <c r="AJ211" s="214"/>
      <c r="AK211" s="212"/>
      <c r="AL211" s="213"/>
      <c r="AM211" s="214"/>
      <c r="AN211" s="212"/>
      <c r="AO211" s="213"/>
      <c r="AP211" s="214"/>
      <c r="AQ211" s="212"/>
      <c r="AR211" s="213"/>
      <c r="AS211" s="214"/>
    </row>
    <row r="212" spans="11:45" ht="13.5" hidden="1" thickBot="1">
      <c r="K212" s="145"/>
      <c r="L212" s="145"/>
      <c r="M212" s="145"/>
      <c r="N212" s="145"/>
      <c r="AD212" s="304"/>
      <c r="AE212" s="212"/>
      <c r="AF212" s="213"/>
      <c r="AG212" s="214"/>
      <c r="AH212" s="212"/>
      <c r="AI212" s="213"/>
      <c r="AJ212" s="214"/>
      <c r="AK212" s="212"/>
      <c r="AL212" s="213"/>
      <c r="AM212" s="214"/>
      <c r="AN212" s="212"/>
      <c r="AO212" s="213"/>
      <c r="AP212" s="214"/>
      <c r="AQ212" s="212"/>
      <c r="AR212" s="213"/>
      <c r="AS212" s="214"/>
    </row>
    <row r="213" spans="11:45" ht="13.5" hidden="1" thickBot="1">
      <c r="K213" s="145"/>
      <c r="L213" s="145"/>
      <c r="M213" s="145"/>
      <c r="N213" s="145"/>
      <c r="AD213" s="304"/>
      <c r="AE213" s="212"/>
      <c r="AF213" s="213"/>
      <c r="AG213" s="214"/>
      <c r="AH213" s="212"/>
      <c r="AI213" s="213"/>
      <c r="AJ213" s="214"/>
      <c r="AK213" s="212"/>
      <c r="AL213" s="213"/>
      <c r="AM213" s="214"/>
      <c r="AN213" s="212"/>
      <c r="AO213" s="213"/>
      <c r="AP213" s="214"/>
      <c r="AQ213" s="212"/>
      <c r="AR213" s="213"/>
      <c r="AS213" s="214"/>
    </row>
    <row r="214" spans="11:45" ht="13.5" hidden="1" thickBot="1">
      <c r="K214" s="145"/>
      <c r="L214" s="145"/>
      <c r="M214" s="145"/>
      <c r="N214" s="145"/>
      <c r="AD214" s="304"/>
      <c r="AE214" s="212"/>
      <c r="AF214" s="213"/>
      <c r="AG214" s="214"/>
      <c r="AH214" s="212"/>
      <c r="AI214" s="213"/>
      <c r="AJ214" s="214"/>
      <c r="AK214" s="212"/>
      <c r="AL214" s="213"/>
      <c r="AM214" s="214"/>
      <c r="AN214" s="212"/>
      <c r="AO214" s="213"/>
      <c r="AP214" s="214"/>
      <c r="AQ214" s="212"/>
      <c r="AR214" s="213"/>
      <c r="AS214" s="214"/>
    </row>
    <row r="215" spans="11:45" ht="13.5" hidden="1" thickBot="1">
      <c r="K215" s="145"/>
      <c r="L215" s="145"/>
      <c r="M215" s="145"/>
      <c r="N215" s="145"/>
      <c r="AD215" s="304"/>
      <c r="AE215" s="212"/>
      <c r="AF215" s="213"/>
      <c r="AG215" s="214"/>
      <c r="AH215" s="212"/>
      <c r="AI215" s="213"/>
      <c r="AJ215" s="214"/>
      <c r="AK215" s="212"/>
      <c r="AL215" s="213"/>
      <c r="AM215" s="214"/>
      <c r="AN215" s="212"/>
      <c r="AO215" s="213"/>
      <c r="AP215" s="214"/>
      <c r="AQ215" s="212"/>
      <c r="AR215" s="213"/>
      <c r="AS215" s="214"/>
    </row>
    <row r="216" spans="11:45" ht="13.5" hidden="1" thickBot="1">
      <c r="K216" s="145"/>
      <c r="L216" s="145"/>
      <c r="M216" s="145"/>
      <c r="N216" s="145"/>
      <c r="AD216" s="304"/>
      <c r="AE216" s="212"/>
      <c r="AF216" s="213"/>
      <c r="AG216" s="214"/>
      <c r="AH216" s="212"/>
      <c r="AI216" s="213"/>
      <c r="AJ216" s="214"/>
      <c r="AK216" s="212"/>
      <c r="AL216" s="213"/>
      <c r="AM216" s="214"/>
      <c r="AN216" s="212"/>
      <c r="AO216" s="213"/>
      <c r="AP216" s="214"/>
      <c r="AQ216" s="212"/>
      <c r="AR216" s="213"/>
      <c r="AS216" s="214"/>
    </row>
    <row r="217" spans="11:45" ht="13.5" hidden="1" thickBot="1">
      <c r="K217" s="145"/>
      <c r="L217" s="145"/>
      <c r="M217" s="145"/>
      <c r="N217" s="145"/>
      <c r="AD217" s="304"/>
      <c r="AE217" s="212"/>
      <c r="AF217" s="213"/>
      <c r="AG217" s="214"/>
      <c r="AH217" s="212"/>
      <c r="AI217" s="213"/>
      <c r="AJ217" s="214"/>
      <c r="AK217" s="212"/>
      <c r="AL217" s="213"/>
      <c r="AM217" s="214"/>
      <c r="AN217" s="212"/>
      <c r="AO217" s="213"/>
      <c r="AP217" s="214"/>
      <c r="AQ217" s="212"/>
      <c r="AR217" s="213"/>
      <c r="AS217" s="214"/>
    </row>
    <row r="218" spans="11:45" ht="13.5" hidden="1" thickBot="1">
      <c r="K218" s="145"/>
      <c r="L218" s="145"/>
      <c r="M218" s="145"/>
      <c r="N218" s="145"/>
      <c r="AD218" s="304"/>
      <c r="AE218" s="212"/>
      <c r="AF218" s="213"/>
      <c r="AG218" s="214"/>
      <c r="AH218" s="212"/>
      <c r="AI218" s="213"/>
      <c r="AJ218" s="214"/>
      <c r="AK218" s="212"/>
      <c r="AL218" s="213"/>
      <c r="AM218" s="214"/>
      <c r="AN218" s="212"/>
      <c r="AO218" s="213"/>
      <c r="AP218" s="214"/>
      <c r="AQ218" s="212"/>
      <c r="AR218" s="213"/>
      <c r="AS218" s="214"/>
    </row>
    <row r="219" spans="11:45" ht="13.5" hidden="1" thickBot="1">
      <c r="K219" s="145"/>
      <c r="L219" s="145"/>
      <c r="M219" s="145"/>
      <c r="N219" s="145"/>
      <c r="AD219" s="304"/>
      <c r="AE219" s="212"/>
      <c r="AF219" s="213"/>
      <c r="AG219" s="214"/>
      <c r="AH219" s="212"/>
      <c r="AI219" s="213"/>
      <c r="AJ219" s="214"/>
      <c r="AK219" s="212"/>
      <c r="AL219" s="213"/>
      <c r="AM219" s="214"/>
      <c r="AN219" s="212"/>
      <c r="AO219" s="213"/>
      <c r="AP219" s="214"/>
      <c r="AQ219" s="212"/>
      <c r="AR219" s="213"/>
      <c r="AS219" s="214"/>
    </row>
    <row r="220" spans="11:45" ht="13.5" hidden="1" thickBot="1">
      <c r="K220" s="145"/>
      <c r="L220" s="145"/>
      <c r="M220" s="145"/>
      <c r="N220" s="145"/>
      <c r="AD220" s="304"/>
      <c r="AE220" s="212"/>
      <c r="AF220" s="213"/>
      <c r="AG220" s="214"/>
      <c r="AH220" s="212"/>
      <c r="AI220" s="213"/>
      <c r="AJ220" s="214"/>
      <c r="AK220" s="212"/>
      <c r="AL220" s="213"/>
      <c r="AM220" s="214"/>
      <c r="AN220" s="212"/>
      <c r="AO220" s="213"/>
      <c r="AP220" s="214"/>
      <c r="AQ220" s="212"/>
      <c r="AR220" s="213"/>
      <c r="AS220" s="214"/>
    </row>
    <row r="221" spans="11:45" ht="13.5" hidden="1" thickBot="1">
      <c r="K221" s="145"/>
      <c r="L221" s="145"/>
      <c r="M221" s="145"/>
      <c r="N221" s="145"/>
      <c r="AD221" s="304"/>
      <c r="AE221" s="212"/>
      <c r="AF221" s="213"/>
      <c r="AG221" s="214"/>
      <c r="AH221" s="212"/>
      <c r="AI221" s="213"/>
      <c r="AJ221" s="214"/>
      <c r="AK221" s="212"/>
      <c r="AL221" s="213"/>
      <c r="AM221" s="214"/>
      <c r="AN221" s="212"/>
      <c r="AO221" s="213"/>
      <c r="AP221" s="214"/>
      <c r="AQ221" s="212"/>
      <c r="AR221" s="213"/>
      <c r="AS221" s="214"/>
    </row>
    <row r="222" spans="11:45" ht="13.5" hidden="1" thickBot="1">
      <c r="K222" s="145"/>
      <c r="L222" s="145"/>
      <c r="M222" s="145"/>
      <c r="N222" s="145"/>
      <c r="AD222" s="304"/>
      <c r="AE222" s="212"/>
      <c r="AF222" s="213"/>
      <c r="AG222" s="214"/>
      <c r="AH222" s="212"/>
      <c r="AI222" s="213"/>
      <c r="AJ222" s="214"/>
      <c r="AK222" s="212"/>
      <c r="AL222" s="213"/>
      <c r="AM222" s="214"/>
      <c r="AN222" s="212"/>
      <c r="AO222" s="213"/>
      <c r="AP222" s="214"/>
      <c r="AQ222" s="212"/>
      <c r="AR222" s="213"/>
      <c r="AS222" s="214"/>
    </row>
    <row r="223" spans="11:45" ht="13.5" hidden="1" thickBot="1">
      <c r="K223" s="145"/>
      <c r="L223" s="145"/>
      <c r="M223" s="145"/>
      <c r="N223" s="145"/>
      <c r="AD223" s="304"/>
      <c r="AE223" s="212"/>
      <c r="AF223" s="213"/>
      <c r="AG223" s="214"/>
      <c r="AH223" s="212"/>
      <c r="AI223" s="213"/>
      <c r="AJ223" s="214"/>
      <c r="AK223" s="212"/>
      <c r="AL223" s="213"/>
      <c r="AM223" s="214"/>
      <c r="AN223" s="212"/>
      <c r="AO223" s="213"/>
      <c r="AP223" s="214"/>
      <c r="AQ223" s="212"/>
      <c r="AR223" s="213"/>
      <c r="AS223" s="214"/>
    </row>
    <row r="224" spans="11:45" ht="13.5" hidden="1" thickBot="1">
      <c r="K224" s="145"/>
      <c r="L224" s="145"/>
      <c r="M224" s="145"/>
      <c r="N224" s="145"/>
      <c r="AD224" s="304"/>
      <c r="AE224" s="212"/>
      <c r="AF224" s="213"/>
      <c r="AG224" s="214"/>
      <c r="AH224" s="212"/>
      <c r="AI224" s="213"/>
      <c r="AJ224" s="214"/>
      <c r="AK224" s="212"/>
      <c r="AL224" s="213"/>
      <c r="AM224" s="214"/>
      <c r="AN224" s="212"/>
      <c r="AO224" s="213"/>
      <c r="AP224" s="214"/>
      <c r="AQ224" s="212"/>
      <c r="AR224" s="213"/>
      <c r="AS224" s="214"/>
    </row>
    <row r="225" spans="11:45" ht="13.5" hidden="1" thickBot="1">
      <c r="K225" s="145"/>
      <c r="L225" s="145"/>
      <c r="M225" s="145"/>
      <c r="N225" s="145"/>
      <c r="AD225" s="304"/>
      <c r="AE225" s="212"/>
      <c r="AF225" s="213"/>
      <c r="AG225" s="214"/>
      <c r="AH225" s="212"/>
      <c r="AI225" s="213"/>
      <c r="AJ225" s="214"/>
      <c r="AK225" s="212"/>
      <c r="AL225" s="213"/>
      <c r="AM225" s="214"/>
      <c r="AN225" s="212"/>
      <c r="AO225" s="213"/>
      <c r="AP225" s="214"/>
      <c r="AQ225" s="212"/>
      <c r="AR225" s="213"/>
      <c r="AS225" s="214"/>
    </row>
    <row r="226" spans="11:45" ht="13.5" hidden="1" thickBot="1">
      <c r="K226" s="145"/>
      <c r="L226" s="145"/>
      <c r="M226" s="145"/>
      <c r="N226" s="145"/>
      <c r="AD226" s="304"/>
      <c r="AE226" s="212"/>
      <c r="AF226" s="213"/>
      <c r="AG226" s="214"/>
      <c r="AH226" s="212"/>
      <c r="AI226" s="213"/>
      <c r="AJ226" s="214"/>
      <c r="AK226" s="212"/>
      <c r="AL226" s="213"/>
      <c r="AM226" s="214"/>
      <c r="AN226" s="212"/>
      <c r="AO226" s="213"/>
      <c r="AP226" s="214"/>
      <c r="AQ226" s="212"/>
      <c r="AR226" s="213"/>
      <c r="AS226" s="214"/>
    </row>
    <row r="227" spans="11:45" ht="13.5" hidden="1" thickBot="1">
      <c r="K227" s="145"/>
      <c r="L227" s="145"/>
      <c r="M227" s="145"/>
      <c r="N227" s="145"/>
      <c r="AD227" s="304"/>
      <c r="AE227" s="212"/>
      <c r="AF227" s="213"/>
      <c r="AG227" s="214"/>
      <c r="AH227" s="212"/>
      <c r="AI227" s="213"/>
      <c r="AJ227" s="214"/>
      <c r="AK227" s="212"/>
      <c r="AL227" s="213"/>
      <c r="AM227" s="214"/>
      <c r="AN227" s="212"/>
      <c r="AO227" s="213"/>
      <c r="AP227" s="214"/>
      <c r="AQ227" s="212"/>
      <c r="AR227" s="213"/>
      <c r="AS227" s="214"/>
    </row>
    <row r="228" spans="11:45" ht="13.5" hidden="1" thickBot="1">
      <c r="K228" s="145"/>
      <c r="L228" s="145"/>
      <c r="M228" s="145"/>
      <c r="N228" s="145"/>
      <c r="AD228" s="304"/>
      <c r="AE228" s="212"/>
      <c r="AF228" s="213"/>
      <c r="AG228" s="214"/>
      <c r="AH228" s="212"/>
      <c r="AI228" s="213"/>
      <c r="AJ228" s="214"/>
      <c r="AK228" s="212"/>
      <c r="AL228" s="213"/>
      <c r="AM228" s="214"/>
      <c r="AN228" s="212"/>
      <c r="AO228" s="213"/>
      <c r="AP228" s="214"/>
      <c r="AQ228" s="212"/>
      <c r="AR228" s="213"/>
      <c r="AS228" s="214"/>
    </row>
    <row r="229" spans="11:45" ht="39.5" hidden="1" thickBot="1">
      <c r="O229" t="s">
        <v>92</v>
      </c>
      <c r="Q229" s="67" t="s">
        <v>93</v>
      </c>
      <c r="R229" s="67"/>
      <c r="S229" s="67"/>
      <c r="T229" s="67"/>
      <c r="U229" s="67"/>
      <c r="V229" s="67"/>
      <c r="W229" s="67"/>
      <c r="X229" s="67"/>
      <c r="Y229" s="67"/>
      <c r="Z229" s="67"/>
      <c r="AD229" s="300"/>
      <c r="AE229" s="191" t="s">
        <v>74</v>
      </c>
      <c r="AF229" s="192" t="s">
        <v>59</v>
      </c>
      <c r="AG229" s="193" t="s">
        <v>75</v>
      </c>
      <c r="AH229" s="191" t="s">
        <v>74</v>
      </c>
      <c r="AI229" s="192" t="s">
        <v>59</v>
      </c>
      <c r="AJ229" s="193" t="s">
        <v>75</v>
      </c>
      <c r="AK229" s="191" t="s">
        <v>74</v>
      </c>
      <c r="AL229" s="192" t="s">
        <v>59</v>
      </c>
      <c r="AM229" s="193" t="s">
        <v>75</v>
      </c>
      <c r="AN229" s="191" t="s">
        <v>74</v>
      </c>
      <c r="AO229" s="192" t="s">
        <v>59</v>
      </c>
      <c r="AP229" s="193" t="s">
        <v>75</v>
      </c>
      <c r="AQ229" s="191" t="s">
        <v>74</v>
      </c>
      <c r="AR229" s="192" t="s">
        <v>59</v>
      </c>
      <c r="AS229" s="193" t="s">
        <v>75</v>
      </c>
    </row>
    <row r="230" spans="11:45" ht="14.5" hidden="1">
      <c r="N230" s="184" t="s">
        <v>72</v>
      </c>
      <c r="O230" s="184" t="s">
        <v>28</v>
      </c>
      <c r="P230" s="184" t="s">
        <v>29</v>
      </c>
      <c r="Q230" s="184" t="s">
        <v>30</v>
      </c>
      <c r="R230" s="184"/>
      <c r="S230" s="184"/>
      <c r="T230" s="184"/>
      <c r="U230" s="184"/>
      <c r="V230" s="184"/>
      <c r="W230" s="184"/>
      <c r="X230" s="184"/>
      <c r="Y230" s="184"/>
      <c r="Z230" s="184"/>
      <c r="AA230" s="184" t="s">
        <v>31</v>
      </c>
      <c r="AD230" s="168">
        <v>2007</v>
      </c>
      <c r="AE230" s="188"/>
      <c r="AF230" s="189">
        <v>15131</v>
      </c>
      <c r="AG230" s="190">
        <v>0</v>
      </c>
      <c r="AH230" s="188"/>
      <c r="AI230" s="189"/>
      <c r="AJ230" s="190"/>
      <c r="AK230" s="188"/>
      <c r="AL230" s="189">
        <v>7</v>
      </c>
      <c r="AM230" s="190">
        <v>0.2857142857142857</v>
      </c>
      <c r="AN230" s="188"/>
      <c r="AO230" s="189">
        <v>189</v>
      </c>
      <c r="AP230" s="190">
        <v>0.47619047619047616</v>
      </c>
      <c r="AQ230" s="188">
        <f>SUM(AE230,AH230,AK230,AN230)</f>
        <v>0</v>
      </c>
      <c r="AR230" s="189">
        <f>SUM(AF230,AI230,AL230,AO230)</f>
        <v>15327</v>
      </c>
      <c r="AS230" s="190">
        <f>(AQ230/AR230)</f>
        <v>0</v>
      </c>
    </row>
    <row r="231" spans="11:45" ht="14.5" hidden="1">
      <c r="N231" s="185">
        <v>2008</v>
      </c>
      <c r="O231" s="185">
        <v>3575</v>
      </c>
      <c r="P231" s="185">
        <v>230</v>
      </c>
      <c r="Q231" s="185">
        <v>2</v>
      </c>
      <c r="R231" s="185"/>
      <c r="S231" s="185"/>
      <c r="T231" s="185"/>
      <c r="U231" s="185"/>
      <c r="V231" s="185"/>
      <c r="W231" s="185"/>
      <c r="X231" s="185"/>
      <c r="Y231" s="185"/>
      <c r="Z231" s="185"/>
      <c r="AA231" s="185">
        <v>115</v>
      </c>
      <c r="AD231" s="168">
        <v>2008</v>
      </c>
      <c r="AE231" s="172">
        <v>3575</v>
      </c>
      <c r="AF231" s="173">
        <v>14238</v>
      </c>
      <c r="AG231" s="174">
        <v>0.74385447394296955</v>
      </c>
      <c r="AH231" s="172">
        <v>230</v>
      </c>
      <c r="AI231" s="173">
        <v>887</v>
      </c>
      <c r="AJ231" s="174">
        <v>0.70800450958286354</v>
      </c>
      <c r="AK231" s="172">
        <v>2</v>
      </c>
      <c r="AL231" s="173">
        <v>2</v>
      </c>
      <c r="AM231" s="174">
        <v>0.5</v>
      </c>
      <c r="AN231" s="172">
        <v>115</v>
      </c>
      <c r="AO231" s="173">
        <v>232</v>
      </c>
      <c r="AP231" s="174">
        <v>0.55603448275862066</v>
      </c>
      <c r="AQ231" s="172">
        <f t="shared" ref="AQ231:AQ245" si="46">SUM(AE231,AH231,AK231,AN231)</f>
        <v>3922</v>
      </c>
      <c r="AR231" s="173">
        <f t="shared" ref="AR231:AR245" si="47">SUM(AF231,AI231,AL231,AO231)</f>
        <v>15359</v>
      </c>
      <c r="AS231" s="174">
        <f t="shared" ref="AS231:AS245" si="48">(AQ231/AR231)</f>
        <v>0.25535516635197603</v>
      </c>
    </row>
    <row r="232" spans="11:45" ht="14.5" hidden="1">
      <c r="N232" s="185">
        <v>2009</v>
      </c>
      <c r="O232" s="185">
        <v>2233</v>
      </c>
      <c r="P232" s="185">
        <v>164</v>
      </c>
      <c r="Q232" s="185">
        <v>13</v>
      </c>
      <c r="R232" s="185"/>
      <c r="S232" s="185"/>
      <c r="T232" s="185"/>
      <c r="U232" s="185"/>
      <c r="V232" s="185"/>
      <c r="W232" s="185"/>
      <c r="X232" s="185"/>
      <c r="Y232" s="185"/>
      <c r="Z232" s="185"/>
      <c r="AA232" s="185">
        <v>29</v>
      </c>
      <c r="AD232" s="168">
        <v>2009</v>
      </c>
      <c r="AE232" s="172">
        <v>2233</v>
      </c>
      <c r="AF232" s="173">
        <v>10586</v>
      </c>
      <c r="AG232" s="174">
        <v>0.79208388437559041</v>
      </c>
      <c r="AH232" s="172">
        <v>164</v>
      </c>
      <c r="AI232" s="173">
        <v>677</v>
      </c>
      <c r="AJ232" s="174">
        <v>0.7429837518463811</v>
      </c>
      <c r="AK232" s="172">
        <v>13</v>
      </c>
      <c r="AL232" s="173">
        <v>31</v>
      </c>
      <c r="AM232" s="174">
        <v>0.67741935483870963</v>
      </c>
      <c r="AN232" s="172">
        <v>29</v>
      </c>
      <c r="AO232" s="173">
        <v>60</v>
      </c>
      <c r="AP232" s="174">
        <v>0.5</v>
      </c>
      <c r="AQ232" s="172">
        <f t="shared" si="46"/>
        <v>2439</v>
      </c>
      <c r="AR232" s="173">
        <f t="shared" si="47"/>
        <v>11354</v>
      </c>
      <c r="AS232" s="174">
        <f t="shared" si="48"/>
        <v>0.21481416240972345</v>
      </c>
    </row>
    <row r="233" spans="11:45" ht="14.5" hidden="1">
      <c r="N233" s="185">
        <v>2010</v>
      </c>
      <c r="O233" s="185">
        <v>2189</v>
      </c>
      <c r="P233" s="185">
        <v>129</v>
      </c>
      <c r="Q233" s="185">
        <v>21</v>
      </c>
      <c r="R233" s="185"/>
      <c r="S233" s="185"/>
      <c r="T233" s="185"/>
      <c r="U233" s="185"/>
      <c r="V233" s="185"/>
      <c r="W233" s="185"/>
      <c r="X233" s="185"/>
      <c r="Y233" s="185"/>
      <c r="Z233" s="185"/>
      <c r="AA233" s="185">
        <v>22</v>
      </c>
      <c r="AD233" s="168">
        <v>2010</v>
      </c>
      <c r="AE233" s="172">
        <v>2189</v>
      </c>
      <c r="AF233" s="173">
        <v>11710</v>
      </c>
      <c r="AG233" s="174">
        <v>0.82194705380017075</v>
      </c>
      <c r="AH233" s="172">
        <v>129</v>
      </c>
      <c r="AI233" s="173">
        <v>660</v>
      </c>
      <c r="AJ233" s="174">
        <v>0.74242424242424243</v>
      </c>
      <c r="AK233" s="172">
        <v>21</v>
      </c>
      <c r="AL233" s="173">
        <v>52</v>
      </c>
      <c r="AM233" s="174">
        <v>0.59615384615384615</v>
      </c>
      <c r="AN233" s="172">
        <v>22</v>
      </c>
      <c r="AO233" s="173">
        <v>79</v>
      </c>
      <c r="AP233" s="174">
        <v>0.620253164556962</v>
      </c>
      <c r="AQ233" s="172">
        <f t="shared" si="46"/>
        <v>2361</v>
      </c>
      <c r="AR233" s="173">
        <f t="shared" si="47"/>
        <v>12501</v>
      </c>
      <c r="AS233" s="174">
        <f t="shared" si="48"/>
        <v>0.18886489080873531</v>
      </c>
    </row>
    <row r="234" spans="11:45" ht="14.5" hidden="1">
      <c r="N234" s="185">
        <v>2011</v>
      </c>
      <c r="O234" s="185">
        <v>1998</v>
      </c>
      <c r="P234" s="185">
        <v>203</v>
      </c>
      <c r="Q234" s="185">
        <v>31</v>
      </c>
      <c r="R234" s="185"/>
      <c r="S234" s="185"/>
      <c r="T234" s="185"/>
      <c r="U234" s="185"/>
      <c r="V234" s="185"/>
      <c r="W234" s="185"/>
      <c r="X234" s="185"/>
      <c r="Y234" s="185"/>
      <c r="Z234" s="185"/>
      <c r="AA234" s="185">
        <v>122</v>
      </c>
      <c r="AD234" s="168">
        <v>2011</v>
      </c>
      <c r="AE234" s="172">
        <v>1998</v>
      </c>
      <c r="AF234" s="173">
        <v>11621</v>
      </c>
      <c r="AG234" s="174">
        <v>0.83245848033732039</v>
      </c>
      <c r="AH234" s="172">
        <v>203</v>
      </c>
      <c r="AI234" s="173">
        <v>1118</v>
      </c>
      <c r="AJ234" s="174">
        <v>0.78890876565295165</v>
      </c>
      <c r="AK234" s="172">
        <v>31</v>
      </c>
      <c r="AL234" s="173">
        <v>92</v>
      </c>
      <c r="AM234" s="174">
        <v>0.67391304347826086</v>
      </c>
      <c r="AN234" s="172">
        <v>122</v>
      </c>
      <c r="AO234" s="173">
        <v>387</v>
      </c>
      <c r="AP234" s="174">
        <v>0.63824289405684753</v>
      </c>
      <c r="AQ234" s="172">
        <f t="shared" si="46"/>
        <v>2354</v>
      </c>
      <c r="AR234" s="173">
        <f t="shared" si="47"/>
        <v>13218</v>
      </c>
      <c r="AS234" s="174">
        <f t="shared" si="48"/>
        <v>0.17809048267513997</v>
      </c>
    </row>
    <row r="235" spans="11:45" ht="14.5" hidden="1">
      <c r="N235" s="185">
        <v>2012</v>
      </c>
      <c r="O235" s="185">
        <v>1732</v>
      </c>
      <c r="P235" s="185">
        <v>185</v>
      </c>
      <c r="Q235" s="185">
        <v>27</v>
      </c>
      <c r="R235" s="185"/>
      <c r="S235" s="185"/>
      <c r="T235" s="185"/>
      <c r="U235" s="185"/>
      <c r="V235" s="185"/>
      <c r="W235" s="185"/>
      <c r="X235" s="185"/>
      <c r="Y235" s="185"/>
      <c r="Z235" s="185"/>
      <c r="AA235" s="185">
        <v>106</v>
      </c>
      <c r="AD235" s="168">
        <v>2012</v>
      </c>
      <c r="AE235" s="172">
        <v>1732</v>
      </c>
      <c r="AF235" s="173">
        <v>11286</v>
      </c>
      <c r="AG235" s="174">
        <v>0.84175084175084181</v>
      </c>
      <c r="AH235" s="172">
        <v>185</v>
      </c>
      <c r="AI235" s="173">
        <v>970</v>
      </c>
      <c r="AJ235" s="174">
        <v>0.76907216494845365</v>
      </c>
      <c r="AK235" s="172">
        <v>27</v>
      </c>
      <c r="AL235" s="173">
        <v>149</v>
      </c>
      <c r="AM235" s="174">
        <v>0.79865771812080533</v>
      </c>
      <c r="AN235" s="172">
        <v>106</v>
      </c>
      <c r="AO235" s="173">
        <v>350</v>
      </c>
      <c r="AP235" s="174">
        <v>0.64857142857142858</v>
      </c>
      <c r="AQ235" s="172">
        <f t="shared" si="46"/>
        <v>2050</v>
      </c>
      <c r="AR235" s="173">
        <f t="shared" si="47"/>
        <v>12755</v>
      </c>
      <c r="AS235" s="174">
        <f t="shared" si="48"/>
        <v>0.16072128577028616</v>
      </c>
    </row>
    <row r="236" spans="11:45" ht="14.5" hidden="1">
      <c r="N236" s="185">
        <v>2013</v>
      </c>
      <c r="O236" s="185">
        <v>1459</v>
      </c>
      <c r="P236" s="185">
        <v>130</v>
      </c>
      <c r="Q236" s="185">
        <v>28</v>
      </c>
      <c r="R236" s="185"/>
      <c r="S236" s="185"/>
      <c r="T236" s="185"/>
      <c r="U236" s="185"/>
      <c r="V236" s="185"/>
      <c r="W236" s="185"/>
      <c r="X236" s="185"/>
      <c r="Y236" s="185"/>
      <c r="Z236" s="185"/>
      <c r="AA236" s="185">
        <v>71</v>
      </c>
      <c r="AD236" s="168">
        <v>2013</v>
      </c>
      <c r="AE236" s="172">
        <v>1459</v>
      </c>
      <c r="AF236" s="173">
        <v>10185</v>
      </c>
      <c r="AG236" s="174">
        <v>0.88394698085419732</v>
      </c>
      <c r="AH236" s="172">
        <v>130</v>
      </c>
      <c r="AI236" s="173">
        <v>856</v>
      </c>
      <c r="AJ236" s="174">
        <v>0.79789719626168221</v>
      </c>
      <c r="AK236" s="172">
        <v>28</v>
      </c>
      <c r="AL236" s="173">
        <v>172</v>
      </c>
      <c r="AM236" s="174">
        <v>0.82558139534883723</v>
      </c>
      <c r="AN236" s="172">
        <v>71</v>
      </c>
      <c r="AO236" s="173">
        <v>302</v>
      </c>
      <c r="AP236" s="174">
        <v>0.67218543046357615</v>
      </c>
      <c r="AQ236" s="172">
        <f t="shared" si="46"/>
        <v>1688</v>
      </c>
      <c r="AR236" s="173">
        <f t="shared" si="47"/>
        <v>11515</v>
      </c>
      <c r="AS236" s="174">
        <f t="shared" si="48"/>
        <v>0.14659140251845418</v>
      </c>
    </row>
    <row r="237" spans="11:45" ht="15" hidden="1" customHeight="1">
      <c r="N237" s="185">
        <v>2014</v>
      </c>
      <c r="O237" s="185">
        <v>1172</v>
      </c>
      <c r="P237" s="185">
        <v>129</v>
      </c>
      <c r="Q237" s="185">
        <v>25</v>
      </c>
      <c r="R237" s="185"/>
      <c r="S237" s="185"/>
      <c r="T237" s="185"/>
      <c r="U237" s="185"/>
      <c r="V237" s="185"/>
      <c r="W237" s="185"/>
      <c r="X237" s="185"/>
      <c r="Y237" s="185"/>
      <c r="Z237" s="185"/>
      <c r="AA237" s="185">
        <v>92</v>
      </c>
      <c r="AD237" s="168">
        <v>2014</v>
      </c>
      <c r="AE237" s="172">
        <v>1172</v>
      </c>
      <c r="AF237" s="173">
        <v>9115</v>
      </c>
      <c r="AG237" s="174">
        <v>0.8852441031267142</v>
      </c>
      <c r="AH237" s="172">
        <v>129</v>
      </c>
      <c r="AI237" s="173">
        <v>877</v>
      </c>
      <c r="AJ237" s="174">
        <v>0.80501710376282787</v>
      </c>
      <c r="AK237" s="172">
        <v>25</v>
      </c>
      <c r="AL237" s="173">
        <v>235</v>
      </c>
      <c r="AM237" s="174">
        <v>0.81276595744680846</v>
      </c>
      <c r="AN237" s="172">
        <v>92</v>
      </c>
      <c r="AO237" s="173">
        <v>314</v>
      </c>
      <c r="AP237" s="174">
        <v>0.58917197452229297</v>
      </c>
      <c r="AQ237" s="172">
        <f t="shared" si="46"/>
        <v>1418</v>
      </c>
      <c r="AR237" s="173">
        <f t="shared" si="47"/>
        <v>10541</v>
      </c>
      <c r="AS237" s="174">
        <f t="shared" si="48"/>
        <v>0.13452234133383931</v>
      </c>
    </row>
    <row r="238" spans="11:45" ht="15" hidden="1" customHeight="1">
      <c r="N238" s="185">
        <v>2015</v>
      </c>
      <c r="O238" s="185">
        <v>992</v>
      </c>
      <c r="P238" s="185">
        <v>160</v>
      </c>
      <c r="Q238" s="185">
        <v>19</v>
      </c>
      <c r="R238" s="185"/>
      <c r="S238" s="185"/>
      <c r="T238" s="185"/>
      <c r="U238" s="185"/>
      <c r="V238" s="185"/>
      <c r="W238" s="185"/>
      <c r="X238" s="185"/>
      <c r="Y238" s="185"/>
      <c r="Z238" s="185"/>
      <c r="AA238" s="185">
        <v>93</v>
      </c>
      <c r="AD238" s="168">
        <v>2015</v>
      </c>
      <c r="AE238" s="172">
        <v>992</v>
      </c>
      <c r="AF238" s="173">
        <v>8319</v>
      </c>
      <c r="AG238" s="174">
        <v>0.90119004688063464</v>
      </c>
      <c r="AH238" s="172">
        <v>160</v>
      </c>
      <c r="AI238" s="173">
        <v>1008</v>
      </c>
      <c r="AJ238" s="174">
        <v>0.77579365079365081</v>
      </c>
      <c r="AK238" s="172">
        <v>19</v>
      </c>
      <c r="AL238" s="173">
        <v>160</v>
      </c>
      <c r="AM238" s="174">
        <v>0.86875000000000002</v>
      </c>
      <c r="AN238" s="172">
        <v>93</v>
      </c>
      <c r="AO238" s="173">
        <v>490</v>
      </c>
      <c r="AP238" s="174">
        <v>0.73265306122448981</v>
      </c>
      <c r="AQ238" s="172">
        <f t="shared" si="46"/>
        <v>1264</v>
      </c>
      <c r="AR238" s="173">
        <f t="shared" si="47"/>
        <v>9977</v>
      </c>
      <c r="AS238" s="174">
        <f t="shared" si="48"/>
        <v>0.12669139019745415</v>
      </c>
    </row>
    <row r="239" spans="11:45" ht="14.5" hidden="1">
      <c r="N239" s="185">
        <v>2016</v>
      </c>
      <c r="O239" s="185">
        <v>724</v>
      </c>
      <c r="P239" s="185">
        <v>99</v>
      </c>
      <c r="Q239" s="185">
        <v>15</v>
      </c>
      <c r="R239" s="185"/>
      <c r="S239" s="185"/>
      <c r="T239" s="185"/>
      <c r="U239" s="185"/>
      <c r="V239" s="185"/>
      <c r="W239" s="185"/>
      <c r="X239" s="185"/>
      <c r="Y239" s="185"/>
      <c r="Z239" s="185"/>
      <c r="AA239" s="185">
        <v>94</v>
      </c>
      <c r="AD239" s="168">
        <v>2016</v>
      </c>
      <c r="AE239" s="172">
        <v>724</v>
      </c>
      <c r="AF239" s="173">
        <v>6589</v>
      </c>
      <c r="AG239" s="174">
        <v>0.92350887843375318</v>
      </c>
      <c r="AH239" s="172">
        <v>99</v>
      </c>
      <c r="AI239" s="173">
        <v>739</v>
      </c>
      <c r="AJ239" s="174">
        <v>0.88903924221921515</v>
      </c>
      <c r="AK239" s="172">
        <v>15</v>
      </c>
      <c r="AL239" s="173">
        <v>102</v>
      </c>
      <c r="AM239" s="174">
        <v>0.82352941176470584</v>
      </c>
      <c r="AN239" s="172">
        <v>94</v>
      </c>
      <c r="AO239" s="173">
        <v>431</v>
      </c>
      <c r="AP239" s="174">
        <v>0.6867749419953596</v>
      </c>
      <c r="AQ239" s="172">
        <f t="shared" si="46"/>
        <v>932</v>
      </c>
      <c r="AR239" s="173">
        <f t="shared" si="47"/>
        <v>7861</v>
      </c>
      <c r="AS239" s="174">
        <f t="shared" si="48"/>
        <v>0.11855997964635542</v>
      </c>
    </row>
    <row r="240" spans="11:45" ht="14.5" hidden="1">
      <c r="N240" s="185">
        <v>2017</v>
      </c>
      <c r="O240" s="185">
        <v>489</v>
      </c>
      <c r="P240" s="185">
        <v>78</v>
      </c>
      <c r="Q240" s="185">
        <v>5</v>
      </c>
      <c r="R240" s="185"/>
      <c r="S240" s="185"/>
      <c r="T240" s="185"/>
      <c r="U240" s="185"/>
      <c r="V240" s="185"/>
      <c r="W240" s="185"/>
      <c r="X240" s="185"/>
      <c r="Y240" s="185"/>
      <c r="Z240" s="185"/>
      <c r="AA240" s="185">
        <v>48</v>
      </c>
      <c r="AD240" s="168">
        <v>2017</v>
      </c>
      <c r="AE240" s="172">
        <v>489</v>
      </c>
      <c r="AF240" s="173">
        <v>6102</v>
      </c>
      <c r="AG240" s="174">
        <v>0.92264831202884301</v>
      </c>
      <c r="AH240" s="172">
        <v>78</v>
      </c>
      <c r="AI240" s="173">
        <v>481</v>
      </c>
      <c r="AJ240" s="174">
        <v>0.88357588357588357</v>
      </c>
      <c r="AK240" s="172">
        <v>5</v>
      </c>
      <c r="AL240" s="173">
        <v>47</v>
      </c>
      <c r="AM240" s="174">
        <v>0.65957446808510634</v>
      </c>
      <c r="AN240" s="172">
        <v>48</v>
      </c>
      <c r="AO240" s="173">
        <v>272</v>
      </c>
      <c r="AP240" s="174">
        <v>0.79779411764705888</v>
      </c>
      <c r="AQ240" s="172">
        <f t="shared" si="46"/>
        <v>620</v>
      </c>
      <c r="AR240" s="173">
        <f t="shared" si="47"/>
        <v>6902</v>
      </c>
      <c r="AS240" s="174">
        <f t="shared" si="48"/>
        <v>8.9829035062300777E-2</v>
      </c>
    </row>
    <row r="241" spans="14:45" ht="14.5" hidden="1">
      <c r="N241" s="185">
        <v>2018</v>
      </c>
      <c r="O241" s="185">
        <v>345</v>
      </c>
      <c r="P241" s="185">
        <v>47</v>
      </c>
      <c r="Q241" s="185">
        <v>5</v>
      </c>
      <c r="R241" s="185"/>
      <c r="S241" s="185"/>
      <c r="T241" s="185"/>
      <c r="U241" s="185"/>
      <c r="V241" s="185"/>
      <c r="W241" s="185"/>
      <c r="X241" s="185"/>
      <c r="Y241" s="185"/>
      <c r="Z241" s="185"/>
      <c r="AA241" s="185">
        <v>44</v>
      </c>
      <c r="AD241" s="168">
        <v>2018</v>
      </c>
      <c r="AE241" s="172">
        <v>345</v>
      </c>
      <c r="AF241" s="173">
        <v>6280</v>
      </c>
      <c r="AG241" s="174">
        <v>0.96719745222929931</v>
      </c>
      <c r="AH241" s="172">
        <v>47</v>
      </c>
      <c r="AI241" s="173">
        <v>346</v>
      </c>
      <c r="AJ241" s="174">
        <v>0.8497109826589595</v>
      </c>
      <c r="AK241" s="172">
        <v>5</v>
      </c>
      <c r="AL241" s="173">
        <v>66</v>
      </c>
      <c r="AM241" s="174">
        <v>0.89393939393939392</v>
      </c>
      <c r="AN241" s="172">
        <v>44</v>
      </c>
      <c r="AO241" s="173">
        <v>227</v>
      </c>
      <c r="AP241" s="174">
        <v>0.72246696035242286</v>
      </c>
      <c r="AQ241" s="172">
        <f t="shared" si="46"/>
        <v>441</v>
      </c>
      <c r="AR241" s="173">
        <f t="shared" si="47"/>
        <v>6919</v>
      </c>
      <c r="AS241" s="174">
        <f t="shared" si="48"/>
        <v>6.3737534325769618E-2</v>
      </c>
    </row>
    <row r="242" spans="14:45" ht="14.5" hidden="1">
      <c r="N242" s="185">
        <v>2019</v>
      </c>
      <c r="O242" s="185">
        <v>272</v>
      </c>
      <c r="P242" s="185">
        <v>45</v>
      </c>
      <c r="Q242" s="186"/>
      <c r="R242" s="186"/>
      <c r="S242" s="186"/>
      <c r="T242" s="186"/>
      <c r="U242" s="186"/>
      <c r="V242" s="186"/>
      <c r="W242" s="186"/>
      <c r="X242" s="186"/>
      <c r="Y242" s="186"/>
      <c r="Z242" s="186"/>
      <c r="AA242" s="185">
        <v>36</v>
      </c>
      <c r="AD242" s="168">
        <v>2019</v>
      </c>
      <c r="AE242" s="172">
        <v>272</v>
      </c>
      <c r="AF242" s="173">
        <v>4355</v>
      </c>
      <c r="AG242" s="174">
        <v>0.94695752009184841</v>
      </c>
      <c r="AH242" s="172">
        <v>45</v>
      </c>
      <c r="AI242" s="173">
        <v>370</v>
      </c>
      <c r="AJ242" s="174">
        <v>0.8783783783783784</v>
      </c>
      <c r="AK242" s="172"/>
      <c r="AL242" s="173">
        <v>7</v>
      </c>
      <c r="AM242" s="174">
        <v>0.8571428571428571</v>
      </c>
      <c r="AN242" s="172">
        <v>36</v>
      </c>
      <c r="AO242" s="173">
        <v>243</v>
      </c>
      <c r="AP242" s="174">
        <v>0.75720164609053497</v>
      </c>
      <c r="AQ242" s="172">
        <f t="shared" si="46"/>
        <v>353</v>
      </c>
      <c r="AR242" s="173">
        <f t="shared" si="47"/>
        <v>4975</v>
      </c>
      <c r="AS242" s="174">
        <f t="shared" si="48"/>
        <v>7.0954773869346732E-2</v>
      </c>
    </row>
    <row r="243" spans="14:45" ht="14.5" hidden="1">
      <c r="N243" s="185">
        <v>2020</v>
      </c>
      <c r="O243" s="185">
        <v>472</v>
      </c>
      <c r="P243" s="185">
        <v>16</v>
      </c>
      <c r="Q243" s="185">
        <v>1</v>
      </c>
      <c r="R243" s="185"/>
      <c r="S243" s="185"/>
      <c r="T243" s="185"/>
      <c r="U243" s="185"/>
      <c r="V243" s="185"/>
      <c r="W243" s="185"/>
      <c r="X243" s="185"/>
      <c r="Y243" s="185"/>
      <c r="Z243" s="185"/>
      <c r="AA243" s="185">
        <v>10</v>
      </c>
      <c r="AD243" s="168">
        <v>2020</v>
      </c>
      <c r="AE243" s="172">
        <v>472</v>
      </c>
      <c r="AF243" s="173">
        <v>3286</v>
      </c>
      <c r="AG243" s="174">
        <v>0.8021911138161899</v>
      </c>
      <c r="AH243" s="172">
        <v>16</v>
      </c>
      <c r="AI243" s="173">
        <v>169</v>
      </c>
      <c r="AJ243" s="174">
        <v>0.85798816568047342</v>
      </c>
      <c r="AK243" s="172">
        <v>1</v>
      </c>
      <c r="AL243" s="173">
        <v>25</v>
      </c>
      <c r="AM243" s="174">
        <v>1</v>
      </c>
      <c r="AN243" s="172">
        <v>10</v>
      </c>
      <c r="AO243" s="173">
        <v>90</v>
      </c>
      <c r="AP243" s="174">
        <v>0.77777777777777779</v>
      </c>
      <c r="AQ243" s="172">
        <f t="shared" si="46"/>
        <v>499</v>
      </c>
      <c r="AR243" s="173">
        <f t="shared" si="47"/>
        <v>3570</v>
      </c>
      <c r="AS243" s="174">
        <f t="shared" si="48"/>
        <v>0.13977591036414566</v>
      </c>
    </row>
    <row r="244" spans="14:45" ht="14.5" hidden="1">
      <c r="N244" s="185">
        <v>2021</v>
      </c>
      <c r="O244" s="185">
        <v>53</v>
      </c>
      <c r="P244" s="185">
        <v>42</v>
      </c>
      <c r="Q244" s="185">
        <v>1</v>
      </c>
      <c r="R244" s="185"/>
      <c r="S244" s="185"/>
      <c r="T244" s="185"/>
      <c r="U244" s="185"/>
      <c r="V244" s="185"/>
      <c r="W244" s="185"/>
      <c r="X244" s="185"/>
      <c r="Y244" s="185"/>
      <c r="Z244" s="185"/>
      <c r="AA244" s="185">
        <v>4</v>
      </c>
      <c r="AD244" s="168">
        <v>2021</v>
      </c>
      <c r="AE244" s="172">
        <v>53</v>
      </c>
      <c r="AF244" s="173">
        <v>832</v>
      </c>
      <c r="AG244" s="174">
        <v>0.83413461538461542</v>
      </c>
      <c r="AH244" s="172">
        <v>42</v>
      </c>
      <c r="AI244" s="173">
        <v>113</v>
      </c>
      <c r="AJ244" s="174">
        <v>0.45132743362831856</v>
      </c>
      <c r="AK244" s="172">
        <v>1</v>
      </c>
      <c r="AL244" s="173">
        <v>14</v>
      </c>
      <c r="AM244" s="174">
        <v>0.5714285714285714</v>
      </c>
      <c r="AN244" s="172">
        <v>4</v>
      </c>
      <c r="AO244" s="173">
        <v>24</v>
      </c>
      <c r="AP244" s="174">
        <v>0.54166666666666663</v>
      </c>
      <c r="AQ244" s="172">
        <f t="shared" si="46"/>
        <v>100</v>
      </c>
      <c r="AR244" s="173">
        <f t="shared" si="47"/>
        <v>983</v>
      </c>
      <c r="AS244" s="174">
        <f t="shared" si="48"/>
        <v>0.10172939979654121</v>
      </c>
    </row>
    <row r="245" spans="14:45" ht="15" hidden="1" thickBot="1">
      <c r="N245" s="185">
        <v>2022</v>
      </c>
      <c r="O245" s="185">
        <v>1</v>
      </c>
      <c r="P245" s="185">
        <v>3</v>
      </c>
      <c r="Q245" s="186"/>
      <c r="R245" s="186"/>
      <c r="S245" s="186"/>
      <c r="T245" s="186"/>
      <c r="U245" s="186"/>
      <c r="V245" s="186"/>
      <c r="W245" s="186"/>
      <c r="X245" s="186"/>
      <c r="Y245" s="186"/>
      <c r="Z245" s="186"/>
      <c r="AA245" s="186"/>
      <c r="AD245" s="168">
        <v>2022</v>
      </c>
      <c r="AE245" s="172">
        <v>1</v>
      </c>
      <c r="AF245" s="178">
        <v>29</v>
      </c>
      <c r="AG245" s="179">
        <v>0.68965517241379315</v>
      </c>
      <c r="AH245" s="172">
        <v>3</v>
      </c>
      <c r="AI245" s="178">
        <v>7</v>
      </c>
      <c r="AJ245" s="179">
        <v>0.2857142857142857</v>
      </c>
      <c r="AK245" s="172"/>
      <c r="AL245" s="178"/>
      <c r="AM245" s="179" t="s">
        <v>88</v>
      </c>
      <c r="AN245" s="172"/>
      <c r="AO245" s="178">
        <v>1</v>
      </c>
      <c r="AP245" s="179">
        <v>1</v>
      </c>
      <c r="AQ245" s="172">
        <f t="shared" si="46"/>
        <v>4</v>
      </c>
      <c r="AR245" s="178">
        <f t="shared" si="47"/>
        <v>37</v>
      </c>
      <c r="AS245" s="179">
        <f t="shared" si="48"/>
        <v>0.10810810810810811</v>
      </c>
    </row>
    <row r="246" spans="14:45" ht="13.5" hidden="1" thickBot="1">
      <c r="AD246" s="180" t="s">
        <v>27</v>
      </c>
      <c r="AE246" s="181">
        <f>SUM(AE230:AE245)</f>
        <v>17706</v>
      </c>
      <c r="AF246" s="182">
        <f>SUM(AF230:AF245)</f>
        <v>129664</v>
      </c>
      <c r="AG246" s="183">
        <v>0.83078572309970389</v>
      </c>
      <c r="AH246" s="181">
        <f>SUM(AH230:AH245)</f>
        <v>1660</v>
      </c>
      <c r="AI246" s="182">
        <f>SUM(AI230:AI245)</f>
        <v>9278</v>
      </c>
      <c r="AJ246" s="183">
        <v>0.78885535675792195</v>
      </c>
      <c r="AK246" s="181">
        <f>SUM(AK230:AK245)</f>
        <v>193</v>
      </c>
      <c r="AL246" s="182">
        <f>SUM(AL230:AL245)</f>
        <v>1161</v>
      </c>
      <c r="AM246" s="183">
        <v>0.79414298018949181</v>
      </c>
      <c r="AN246" s="181">
        <f>SUM(AN230:AN245)</f>
        <v>886</v>
      </c>
      <c r="AO246" s="182">
        <f>SUM(AO230:AO245)</f>
        <v>3691</v>
      </c>
      <c r="AP246" s="183">
        <v>0.66756976429151993</v>
      </c>
      <c r="AQ246" s="181">
        <f>SUM(AQ230:AQ245)</f>
        <v>20445</v>
      </c>
      <c r="AR246" s="182">
        <f>SUM(AF246,AI246,AL246,AO246)</f>
        <v>143794</v>
      </c>
      <c r="AS246" s="183">
        <f>AQ246/AR246</f>
        <v>0.1421825667274017</v>
      </c>
    </row>
    <row r="263" ht="15" customHeight="1"/>
    <row r="286" ht="13.9" customHeight="1"/>
  </sheetData>
  <mergeCells count="44">
    <mergeCell ref="AQ159:AS159"/>
    <mergeCell ref="AD159:AD229"/>
    <mergeCell ref="AE159:AG159"/>
    <mergeCell ref="AH159:AJ159"/>
    <mergeCell ref="AK159:AM159"/>
    <mergeCell ref="AN159:AP159"/>
    <mergeCell ref="N12:P12"/>
    <mergeCell ref="K12:M12"/>
    <mergeCell ref="H12:J12"/>
    <mergeCell ref="A12:A13"/>
    <mergeCell ref="B12:D12"/>
    <mergeCell ref="E12:G12"/>
    <mergeCell ref="AQ12:AS12"/>
    <mergeCell ref="AD35:AD36"/>
    <mergeCell ref="AE35:AG35"/>
    <mergeCell ref="AH35:AJ35"/>
    <mergeCell ref="AK35:AM35"/>
    <mergeCell ref="AN35:AP35"/>
    <mergeCell ref="AQ35:AS35"/>
    <mergeCell ref="AD12:AD13"/>
    <mergeCell ref="AE12:AG12"/>
    <mergeCell ref="AH12:AJ12"/>
    <mergeCell ref="AK12:AM12"/>
    <mergeCell ref="AN12:AP12"/>
    <mergeCell ref="AQ124:AS124"/>
    <mergeCell ref="AQ57:AS57"/>
    <mergeCell ref="AK102:AM102"/>
    <mergeCell ref="AN102:AP102"/>
    <mergeCell ref="AQ102:AS102"/>
    <mergeCell ref="AD79:AD80"/>
    <mergeCell ref="AE79:AG79"/>
    <mergeCell ref="AD102:AD103"/>
    <mergeCell ref="AE102:AG102"/>
    <mergeCell ref="AH102:AJ102"/>
    <mergeCell ref="AD57:AD58"/>
    <mergeCell ref="AE57:AG57"/>
    <mergeCell ref="AH57:AJ57"/>
    <mergeCell ref="AK57:AM57"/>
    <mergeCell ref="AN57:AP57"/>
    <mergeCell ref="AD124:AD125"/>
    <mergeCell ref="AE124:AG124"/>
    <mergeCell ref="AH124:AJ124"/>
    <mergeCell ref="AK124:AM124"/>
    <mergeCell ref="AN124:AP124"/>
  </mergeCells>
  <phoneticPr fontId="0" type="noConversion"/>
  <conditionalFormatting sqref="AQ230:AQ245">
    <cfRule type="cellIs" dxfId="1" priority="2" operator="lessThan">
      <formula>0</formula>
    </cfRule>
  </conditionalFormatting>
  <conditionalFormatting sqref="AE230:AE245 AH230:AH245 AK230:AK245 AN230:AN245">
    <cfRule type="cellIs" dxfId="0" priority="1" operator="lessThan">
      <formula>0</formula>
    </cfRule>
  </conditionalFormatting>
  <pageMargins left="0.75" right="0.75" top="1" bottom="1" header="0.5" footer="0.5"/>
  <pageSetup scale="38" orientation="landscape" r:id="rId1"/>
  <headerFooter alignWithMargins="0">
    <oddFooter>&amp;C&amp;14B-&amp;P-4</oddFooter>
  </headerFooter>
  <ignoredErrors>
    <ignoredError sqref="D30 G30" 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pageSetUpPr fitToPage="1"/>
  </sheetPr>
  <dimension ref="A1:Q101"/>
  <sheetViews>
    <sheetView zoomScale="80" zoomScaleNormal="80" workbookViewId="0"/>
  </sheetViews>
  <sheetFormatPr defaultColWidth="9.1796875" defaultRowHeight="12.5"/>
  <cols>
    <col min="1" max="1" width="11.7265625" style="15" customWidth="1"/>
    <col min="2" max="13" width="10.453125" style="15" customWidth="1"/>
    <col min="14" max="14" width="12.54296875" style="15" bestFit="1" customWidth="1"/>
    <col min="15" max="15" width="12.26953125" style="15" bestFit="1" customWidth="1"/>
    <col min="16" max="16" width="10.453125" style="15" customWidth="1"/>
    <col min="17" max="17" width="9.26953125" style="15" bestFit="1" customWidth="1"/>
    <col min="18" max="16384" width="9.1796875" style="15"/>
  </cols>
  <sheetData>
    <row r="1" spans="1:17" ht="25">
      <c r="A1" s="35" t="s">
        <v>21</v>
      </c>
      <c r="B1" s="67"/>
      <c r="C1" s="67"/>
      <c r="D1" s="67"/>
      <c r="E1" s="67"/>
      <c r="F1" s="67"/>
      <c r="G1" s="67"/>
      <c r="H1" s="67"/>
      <c r="I1" s="67"/>
      <c r="J1" s="67"/>
      <c r="K1" s="67"/>
      <c r="L1" s="67"/>
      <c r="M1" s="67"/>
      <c r="N1" s="67"/>
      <c r="O1" s="67"/>
      <c r="P1" s="67"/>
      <c r="Q1" s="67"/>
    </row>
    <row r="2" spans="1:17" ht="18">
      <c r="A2" s="12" t="s">
        <v>94</v>
      </c>
      <c r="B2" s="1"/>
      <c r="C2" s="1"/>
      <c r="D2" s="1"/>
      <c r="E2" s="1"/>
      <c r="F2" s="1"/>
      <c r="G2" s="1"/>
      <c r="H2" s="1"/>
      <c r="I2" s="1"/>
      <c r="J2" s="1"/>
      <c r="K2" s="1"/>
      <c r="L2" s="1"/>
      <c r="M2" s="1"/>
      <c r="N2" s="1"/>
      <c r="O2" s="1"/>
      <c r="P2" s="1"/>
      <c r="Q2" s="67"/>
    </row>
    <row r="3" spans="1:17" ht="15" customHeight="1">
      <c r="A3" s="10"/>
      <c r="B3" s="1"/>
      <c r="C3" s="1"/>
      <c r="D3" s="1"/>
      <c r="E3" s="1"/>
      <c r="F3" s="1"/>
      <c r="G3" s="1"/>
      <c r="H3" s="1"/>
      <c r="I3" s="1"/>
      <c r="J3" s="1"/>
      <c r="K3" s="1"/>
      <c r="L3" s="1"/>
      <c r="M3" s="1"/>
      <c r="N3" s="1"/>
      <c r="O3" s="1"/>
      <c r="P3" s="1"/>
      <c r="Q3" s="67"/>
    </row>
    <row r="4" spans="1:17" ht="15" customHeight="1">
      <c r="A4" s="290" t="s">
        <v>95</v>
      </c>
      <c r="B4" s="290"/>
      <c r="C4" s="290"/>
      <c r="D4" s="290"/>
      <c r="E4" s="290"/>
      <c r="F4" s="290"/>
      <c r="G4" s="290"/>
      <c r="H4" s="290"/>
      <c r="I4" s="290"/>
      <c r="J4" s="290"/>
      <c r="K4" s="290"/>
      <c r="L4" s="290"/>
      <c r="M4" s="290"/>
      <c r="N4" s="290"/>
      <c r="O4" s="290"/>
      <c r="P4" s="290"/>
      <c r="Q4" s="290"/>
    </row>
    <row r="5" spans="1:17" ht="14.5" thickBot="1">
      <c r="A5" s="262"/>
      <c r="B5" s="262"/>
      <c r="C5" s="262"/>
      <c r="D5" s="262"/>
      <c r="E5" s="262"/>
      <c r="F5" s="262"/>
      <c r="G5" s="262"/>
      <c r="H5" s="262"/>
      <c r="I5" s="262"/>
      <c r="J5" s="262"/>
      <c r="K5" s="262"/>
      <c r="L5" s="262"/>
      <c r="M5" s="262"/>
      <c r="N5" s="262"/>
      <c r="O5" s="262"/>
      <c r="P5" s="262"/>
      <c r="Q5" s="67"/>
    </row>
    <row r="6" spans="1:17" s="25" customFormat="1" ht="12.75" customHeight="1" thickBot="1">
      <c r="A6" s="294" t="s">
        <v>24</v>
      </c>
      <c r="B6" s="305" t="s">
        <v>28</v>
      </c>
      <c r="C6" s="306"/>
      <c r="D6" s="307"/>
      <c r="E6" s="305" t="s">
        <v>29</v>
      </c>
      <c r="F6" s="306"/>
      <c r="G6" s="307"/>
      <c r="H6" s="305" t="s">
        <v>30</v>
      </c>
      <c r="I6" s="306"/>
      <c r="J6" s="307"/>
      <c r="K6" s="305" t="s">
        <v>31</v>
      </c>
      <c r="L6" s="306"/>
      <c r="M6" s="307"/>
      <c r="N6" s="305" t="s">
        <v>27</v>
      </c>
      <c r="O6" s="306"/>
      <c r="P6" s="307"/>
      <c r="Q6" s="71"/>
    </row>
    <row r="7" spans="1:17" s="25" customFormat="1" ht="30" customHeight="1" thickBot="1">
      <c r="A7" s="295"/>
      <c r="B7" s="137" t="s">
        <v>52</v>
      </c>
      <c r="C7" s="64" t="s">
        <v>45</v>
      </c>
      <c r="D7" s="52" t="s">
        <v>53</v>
      </c>
      <c r="E7" s="137" t="s">
        <v>52</v>
      </c>
      <c r="F7" s="64" t="s">
        <v>45</v>
      </c>
      <c r="G7" s="52" t="s">
        <v>53</v>
      </c>
      <c r="H7" s="137" t="s">
        <v>52</v>
      </c>
      <c r="I7" s="64" t="s">
        <v>45</v>
      </c>
      <c r="J7" s="52" t="s">
        <v>53</v>
      </c>
      <c r="K7" s="137" t="s">
        <v>52</v>
      </c>
      <c r="L7" s="64" t="s">
        <v>45</v>
      </c>
      <c r="M7" s="52" t="s">
        <v>53</v>
      </c>
      <c r="N7" s="137" t="s">
        <v>52</v>
      </c>
      <c r="O7" s="64" t="s">
        <v>45</v>
      </c>
      <c r="P7" s="52" t="s">
        <v>53</v>
      </c>
      <c r="Q7" s="71"/>
    </row>
    <row r="8" spans="1:17">
      <c r="A8" s="73">
        <v>2007</v>
      </c>
      <c r="B8" s="86">
        <v>133162</v>
      </c>
      <c r="C8" s="87">
        <v>148704</v>
      </c>
      <c r="D8" s="70">
        <f t="shared" ref="D8:D23" si="0">IF(C8=0, "NA", B8/C8)</f>
        <v>0.8954836453625995</v>
      </c>
      <c r="E8" s="86"/>
      <c r="F8" s="87"/>
      <c r="G8" s="70"/>
      <c r="H8" s="86">
        <v>63</v>
      </c>
      <c r="I8" s="87">
        <v>70</v>
      </c>
      <c r="J8" s="70">
        <f t="shared" ref="J8:J23" si="1">IF(I8=0, "NA", H8/I8)</f>
        <v>0.9</v>
      </c>
      <c r="K8" s="86">
        <v>1182</v>
      </c>
      <c r="L8" s="87">
        <v>1384</v>
      </c>
      <c r="M8" s="70"/>
      <c r="N8" s="86">
        <f>SUM(B8,E8,H8,K8)</f>
        <v>134407</v>
      </c>
      <c r="O8" s="87">
        <f>SUM(C8,F8,I8,L8)</f>
        <v>150158</v>
      </c>
      <c r="P8" s="70">
        <f t="shared" ref="P8:P23" si="2">IF(O8=0, "NA", N8/O8)</f>
        <v>0.89510382397208277</v>
      </c>
      <c r="Q8" s="67"/>
    </row>
    <row r="9" spans="1:17">
      <c r="A9" s="73">
        <v>2008</v>
      </c>
      <c r="B9" s="89">
        <v>145942</v>
      </c>
      <c r="C9" s="90">
        <v>160486</v>
      </c>
      <c r="D9" s="69">
        <f t="shared" si="0"/>
        <v>0.90937527260944884</v>
      </c>
      <c r="E9" s="89">
        <v>5356</v>
      </c>
      <c r="F9" s="90">
        <v>6272</v>
      </c>
      <c r="G9" s="69"/>
      <c r="H9" s="89">
        <v>77</v>
      </c>
      <c r="I9" s="90">
        <v>79</v>
      </c>
      <c r="J9" s="69">
        <f t="shared" si="1"/>
        <v>0.97468354430379744</v>
      </c>
      <c r="K9" s="89">
        <v>1262</v>
      </c>
      <c r="L9" s="90">
        <v>1501</v>
      </c>
      <c r="M9" s="69">
        <f t="shared" ref="M9:M23" si="3">IF(L9=0, "NA", K9/L9)</f>
        <v>0.84077281812125249</v>
      </c>
      <c r="N9" s="89">
        <f t="shared" ref="N9:O23" si="4">SUM(B9,E9,H9,K9)</f>
        <v>152637</v>
      </c>
      <c r="O9" s="90">
        <f t="shared" si="4"/>
        <v>168338</v>
      </c>
      <c r="P9" s="69">
        <f t="shared" si="2"/>
        <v>0.9067293183951336</v>
      </c>
      <c r="Q9" s="67"/>
    </row>
    <row r="10" spans="1:17">
      <c r="A10" s="73">
        <v>2009</v>
      </c>
      <c r="B10" s="89">
        <v>125915</v>
      </c>
      <c r="C10" s="90">
        <v>136681</v>
      </c>
      <c r="D10" s="69">
        <f t="shared" si="0"/>
        <v>0.92123265120975117</v>
      </c>
      <c r="E10" s="89">
        <v>3713</v>
      </c>
      <c r="F10" s="90">
        <v>4407</v>
      </c>
      <c r="G10" s="69">
        <f t="shared" ref="G10:G23" si="5">IF(F10=0, "NA", E10/F10)</f>
        <v>0.84252325845246201</v>
      </c>
      <c r="H10" s="89">
        <v>99</v>
      </c>
      <c r="I10" s="90">
        <v>131</v>
      </c>
      <c r="J10" s="69">
        <f t="shared" si="1"/>
        <v>0.75572519083969469</v>
      </c>
      <c r="K10" s="89">
        <v>420</v>
      </c>
      <c r="L10" s="90">
        <v>485</v>
      </c>
      <c r="M10" s="69">
        <f t="shared" si="3"/>
        <v>0.865979381443299</v>
      </c>
      <c r="N10" s="89">
        <f t="shared" si="4"/>
        <v>130147</v>
      </c>
      <c r="O10" s="90">
        <f t="shared" si="4"/>
        <v>141704</v>
      </c>
      <c r="P10" s="69">
        <f t="shared" si="2"/>
        <v>0.91844266922599216</v>
      </c>
      <c r="Q10" s="67"/>
    </row>
    <row r="11" spans="1:17">
      <c r="A11" s="73">
        <v>2010</v>
      </c>
      <c r="B11" s="89">
        <v>170921</v>
      </c>
      <c r="C11" s="90">
        <v>182793</v>
      </c>
      <c r="D11" s="69">
        <f t="shared" si="0"/>
        <v>0.93505221753568246</v>
      </c>
      <c r="E11" s="89">
        <v>3726</v>
      </c>
      <c r="F11" s="90">
        <v>4393</v>
      </c>
      <c r="G11" s="69">
        <f t="shared" si="5"/>
        <v>0.84816753926701571</v>
      </c>
      <c r="H11" s="89">
        <v>199</v>
      </c>
      <c r="I11" s="90">
        <v>254</v>
      </c>
      <c r="J11" s="69">
        <f t="shared" si="1"/>
        <v>0.78346456692913391</v>
      </c>
      <c r="K11" s="89">
        <v>448</v>
      </c>
      <c r="L11" s="90">
        <v>528</v>
      </c>
      <c r="M11" s="69">
        <f t="shared" si="3"/>
        <v>0.84848484848484851</v>
      </c>
      <c r="N11" s="89">
        <f t="shared" si="4"/>
        <v>175294</v>
      </c>
      <c r="O11" s="90">
        <f t="shared" si="4"/>
        <v>187968</v>
      </c>
      <c r="P11" s="69">
        <f t="shared" si="2"/>
        <v>0.93257362955396661</v>
      </c>
      <c r="Q11" s="67"/>
    </row>
    <row r="12" spans="1:17">
      <c r="A12" s="73">
        <v>2011</v>
      </c>
      <c r="B12" s="89">
        <v>192660</v>
      </c>
      <c r="C12" s="90">
        <v>204443</v>
      </c>
      <c r="D12" s="69">
        <f t="shared" si="0"/>
        <v>0.94236535366825958</v>
      </c>
      <c r="E12" s="89">
        <v>6778</v>
      </c>
      <c r="F12" s="90">
        <v>7917</v>
      </c>
      <c r="G12" s="69">
        <f t="shared" si="5"/>
        <v>0.8561323733737527</v>
      </c>
      <c r="H12" s="89">
        <v>588</v>
      </c>
      <c r="I12" s="90">
        <v>681</v>
      </c>
      <c r="J12" s="69">
        <f t="shared" si="1"/>
        <v>0.86343612334801767</v>
      </c>
      <c r="K12" s="89">
        <v>1351</v>
      </c>
      <c r="L12" s="90">
        <v>1747</v>
      </c>
      <c r="M12" s="69">
        <f t="shared" si="3"/>
        <v>0.77332570120206068</v>
      </c>
      <c r="N12" s="89">
        <f t="shared" si="4"/>
        <v>201377</v>
      </c>
      <c r="O12" s="90">
        <f t="shared" si="4"/>
        <v>214788</v>
      </c>
      <c r="P12" s="69">
        <f t="shared" si="2"/>
        <v>0.93756168873493861</v>
      </c>
      <c r="Q12" s="67"/>
    </row>
    <row r="13" spans="1:17">
      <c r="A13" s="73">
        <v>2012</v>
      </c>
      <c r="B13" s="89">
        <v>217233</v>
      </c>
      <c r="C13" s="90">
        <v>228648</v>
      </c>
      <c r="D13" s="69">
        <f t="shared" si="0"/>
        <v>0.95007609950666527</v>
      </c>
      <c r="E13" s="89">
        <v>7275</v>
      </c>
      <c r="F13" s="90">
        <v>8255</v>
      </c>
      <c r="G13" s="69">
        <f t="shared" si="5"/>
        <v>0.88128407026044819</v>
      </c>
      <c r="H13" s="89">
        <v>899</v>
      </c>
      <c r="I13" s="90">
        <v>1053</v>
      </c>
      <c r="J13" s="69">
        <f t="shared" si="1"/>
        <v>0.85375118708452047</v>
      </c>
      <c r="K13" s="89">
        <v>1338</v>
      </c>
      <c r="L13" s="90">
        <v>1692</v>
      </c>
      <c r="M13" s="69">
        <f t="shared" si="3"/>
        <v>0.79078014184397161</v>
      </c>
      <c r="N13" s="89">
        <f t="shared" si="4"/>
        <v>226745</v>
      </c>
      <c r="O13" s="90">
        <f t="shared" si="4"/>
        <v>239648</v>
      </c>
      <c r="P13" s="69">
        <f t="shared" si="2"/>
        <v>0.94615853251435433</v>
      </c>
      <c r="Q13" s="67"/>
    </row>
    <row r="14" spans="1:17">
      <c r="A14" s="73">
        <v>2013</v>
      </c>
      <c r="B14" s="89">
        <v>247990</v>
      </c>
      <c r="C14" s="90">
        <v>258292</v>
      </c>
      <c r="D14" s="69">
        <f t="shared" si="0"/>
        <v>0.96011490870797389</v>
      </c>
      <c r="E14" s="89">
        <v>7087</v>
      </c>
      <c r="F14" s="90">
        <v>7950</v>
      </c>
      <c r="G14" s="69">
        <f t="shared" si="5"/>
        <v>0.89144654088050312</v>
      </c>
      <c r="H14" s="89">
        <v>1188</v>
      </c>
      <c r="I14" s="90">
        <v>1362</v>
      </c>
      <c r="J14" s="69">
        <f t="shared" si="1"/>
        <v>0.8722466960352423</v>
      </c>
      <c r="K14" s="89">
        <v>1201</v>
      </c>
      <c r="L14" s="90">
        <v>1507</v>
      </c>
      <c r="M14" s="69">
        <f t="shared" si="3"/>
        <v>0.7969475779694758</v>
      </c>
      <c r="N14" s="89">
        <f t="shared" si="4"/>
        <v>257466</v>
      </c>
      <c r="O14" s="90">
        <f t="shared" si="4"/>
        <v>269111</v>
      </c>
      <c r="P14" s="69">
        <f t="shared" si="2"/>
        <v>0.95672789295123573</v>
      </c>
      <c r="Q14" s="67"/>
    </row>
    <row r="15" spans="1:17">
      <c r="A15" s="73">
        <v>2014</v>
      </c>
      <c r="B15" s="89">
        <v>268537</v>
      </c>
      <c r="C15" s="90">
        <v>277745</v>
      </c>
      <c r="D15" s="69">
        <f t="shared" si="0"/>
        <v>0.96684728797998165</v>
      </c>
      <c r="E15" s="89">
        <v>8307</v>
      </c>
      <c r="F15" s="90">
        <v>9189</v>
      </c>
      <c r="G15" s="69">
        <f t="shared" si="5"/>
        <v>0.90401567091087165</v>
      </c>
      <c r="H15" s="89">
        <v>2662</v>
      </c>
      <c r="I15" s="90">
        <v>2898</v>
      </c>
      <c r="J15" s="69">
        <f t="shared" si="1"/>
        <v>0.91856452726017945</v>
      </c>
      <c r="K15" s="89">
        <v>1220</v>
      </c>
      <c r="L15" s="90">
        <v>1539</v>
      </c>
      <c r="M15" s="69">
        <f t="shared" si="3"/>
        <v>0.79272254710851198</v>
      </c>
      <c r="N15" s="89">
        <f t="shared" si="4"/>
        <v>280726</v>
      </c>
      <c r="O15" s="90">
        <f t="shared" si="4"/>
        <v>291371</v>
      </c>
      <c r="P15" s="69">
        <f t="shared" si="2"/>
        <v>0.96346582192462527</v>
      </c>
      <c r="Q15" s="67"/>
    </row>
    <row r="16" spans="1:17">
      <c r="A16" s="73">
        <v>2015</v>
      </c>
      <c r="B16" s="89">
        <v>309569</v>
      </c>
      <c r="C16" s="90">
        <v>317944</v>
      </c>
      <c r="D16" s="69">
        <f t="shared" si="0"/>
        <v>0.97365888332536543</v>
      </c>
      <c r="E16" s="89">
        <v>13447</v>
      </c>
      <c r="F16" s="90">
        <v>14469</v>
      </c>
      <c r="G16" s="69">
        <f t="shared" si="5"/>
        <v>0.92936623125302376</v>
      </c>
      <c r="H16" s="89">
        <v>2311</v>
      </c>
      <c r="I16" s="90">
        <v>2471</v>
      </c>
      <c r="J16" s="69">
        <f t="shared" si="1"/>
        <v>0.93524888709024689</v>
      </c>
      <c r="K16" s="89">
        <v>2662</v>
      </c>
      <c r="L16" s="90">
        <v>3156</v>
      </c>
      <c r="M16" s="69">
        <f t="shared" si="3"/>
        <v>0.84347275031685676</v>
      </c>
      <c r="N16" s="89">
        <f t="shared" si="4"/>
        <v>327989</v>
      </c>
      <c r="O16" s="90">
        <f t="shared" si="4"/>
        <v>338040</v>
      </c>
      <c r="P16" s="69">
        <f t="shared" si="2"/>
        <v>0.97026683232753519</v>
      </c>
      <c r="Q16" s="67"/>
    </row>
    <row r="17" spans="1:17">
      <c r="A17" s="73">
        <v>2016</v>
      </c>
      <c r="B17" s="89">
        <v>311211</v>
      </c>
      <c r="C17" s="90">
        <v>317842</v>
      </c>
      <c r="D17" s="69">
        <f t="shared" si="0"/>
        <v>0.97913743306422685</v>
      </c>
      <c r="E17" s="89">
        <v>14957</v>
      </c>
      <c r="F17" s="90">
        <v>15708</v>
      </c>
      <c r="G17" s="69">
        <f t="shared" si="5"/>
        <v>0.95218996689584923</v>
      </c>
      <c r="H17" s="89">
        <v>871</v>
      </c>
      <c r="I17" s="90">
        <v>973</v>
      </c>
      <c r="J17" s="69">
        <f t="shared" si="1"/>
        <v>0.89516957862281599</v>
      </c>
      <c r="K17" s="89">
        <v>2714</v>
      </c>
      <c r="L17" s="90">
        <v>3149</v>
      </c>
      <c r="M17" s="69">
        <f t="shared" si="3"/>
        <v>0.8618609082248333</v>
      </c>
      <c r="N17" s="89">
        <f t="shared" si="4"/>
        <v>329753</v>
      </c>
      <c r="O17" s="90">
        <f t="shared" si="4"/>
        <v>337672</v>
      </c>
      <c r="P17" s="69">
        <f t="shared" si="2"/>
        <v>0.97654824800398021</v>
      </c>
      <c r="Q17" s="67"/>
    </row>
    <row r="18" spans="1:17">
      <c r="A18" s="73">
        <v>2017</v>
      </c>
      <c r="B18" s="89">
        <v>323100</v>
      </c>
      <c r="C18" s="90">
        <v>329235</v>
      </c>
      <c r="D18" s="69">
        <f t="shared" si="0"/>
        <v>0.98136589366258142</v>
      </c>
      <c r="E18" s="89">
        <v>13975</v>
      </c>
      <c r="F18" s="90">
        <v>14457</v>
      </c>
      <c r="G18" s="69">
        <f t="shared" si="5"/>
        <v>0.96665974960226875</v>
      </c>
      <c r="H18" s="89">
        <v>593</v>
      </c>
      <c r="I18" s="90">
        <v>640</v>
      </c>
      <c r="J18" s="69">
        <f t="shared" si="1"/>
        <v>0.92656249999999996</v>
      </c>
      <c r="K18" s="89">
        <v>2375</v>
      </c>
      <c r="L18" s="90">
        <v>2650</v>
      </c>
      <c r="M18" s="69">
        <f t="shared" si="3"/>
        <v>0.89622641509433965</v>
      </c>
      <c r="N18" s="89">
        <f t="shared" si="4"/>
        <v>340043</v>
      </c>
      <c r="O18" s="90">
        <f t="shared" si="4"/>
        <v>346982</v>
      </c>
      <c r="P18" s="69">
        <f t="shared" si="2"/>
        <v>0.9800018444760823</v>
      </c>
      <c r="Q18" s="67"/>
    </row>
    <row r="19" spans="1:17">
      <c r="A19" s="73">
        <v>2018</v>
      </c>
      <c r="B19" s="89">
        <v>323134</v>
      </c>
      <c r="C19" s="90">
        <v>329438</v>
      </c>
      <c r="D19" s="69">
        <f t="shared" si="0"/>
        <v>0.98086438115821495</v>
      </c>
      <c r="E19" s="89">
        <v>11796</v>
      </c>
      <c r="F19" s="90">
        <v>12146</v>
      </c>
      <c r="G19" s="69">
        <f t="shared" si="5"/>
        <v>0.97118392886547011</v>
      </c>
      <c r="H19" s="89">
        <v>760</v>
      </c>
      <c r="I19" s="90">
        <v>826</v>
      </c>
      <c r="J19" s="69">
        <f t="shared" si="1"/>
        <v>0.92009685230024219</v>
      </c>
      <c r="K19" s="89">
        <v>2356</v>
      </c>
      <c r="L19" s="90">
        <v>2585</v>
      </c>
      <c r="M19" s="69">
        <f t="shared" si="3"/>
        <v>0.91141199226305614</v>
      </c>
      <c r="N19" s="89">
        <f t="shared" si="4"/>
        <v>338046</v>
      </c>
      <c r="O19" s="90">
        <f t="shared" si="4"/>
        <v>344995</v>
      </c>
      <c r="P19" s="69">
        <f t="shared" si="2"/>
        <v>0.97985767909679855</v>
      </c>
      <c r="Q19" s="67"/>
    </row>
    <row r="20" spans="1:17">
      <c r="A20" s="73">
        <v>2019</v>
      </c>
      <c r="B20" s="89">
        <v>313453</v>
      </c>
      <c r="C20" s="90">
        <v>317828</v>
      </c>
      <c r="D20" s="69">
        <f t="shared" si="0"/>
        <v>0.98623469297859223</v>
      </c>
      <c r="E20" s="89">
        <v>16327</v>
      </c>
      <c r="F20" s="90">
        <v>16698</v>
      </c>
      <c r="G20" s="69">
        <f t="shared" si="5"/>
        <v>0.97778177027188884</v>
      </c>
      <c r="H20" s="89">
        <v>183</v>
      </c>
      <c r="I20" s="90">
        <v>190</v>
      </c>
      <c r="J20" s="69">
        <f t="shared" si="1"/>
        <v>0.9631578947368421</v>
      </c>
      <c r="K20" s="89">
        <v>3360</v>
      </c>
      <c r="L20" s="90">
        <v>3606</v>
      </c>
      <c r="M20" s="69">
        <f t="shared" si="3"/>
        <v>0.93178036605657233</v>
      </c>
      <c r="N20" s="89">
        <f t="shared" si="4"/>
        <v>333323</v>
      </c>
      <c r="O20" s="90">
        <f t="shared" si="4"/>
        <v>338322</v>
      </c>
      <c r="P20" s="69">
        <f t="shared" si="2"/>
        <v>0.98522413558680788</v>
      </c>
      <c r="Q20" s="67"/>
    </row>
    <row r="21" spans="1:17">
      <c r="A21" s="73">
        <v>2020</v>
      </c>
      <c r="B21" s="89">
        <v>222346</v>
      </c>
      <c r="C21" s="90">
        <v>225773</v>
      </c>
      <c r="D21" s="69">
        <f t="shared" si="0"/>
        <v>0.9848210370593472</v>
      </c>
      <c r="E21" s="89">
        <v>8043</v>
      </c>
      <c r="F21" s="90">
        <v>8212</v>
      </c>
      <c r="G21" s="69">
        <f t="shared" si="5"/>
        <v>0.97942036044812475</v>
      </c>
      <c r="H21" s="89">
        <v>508</v>
      </c>
      <c r="I21" s="90">
        <v>533</v>
      </c>
      <c r="J21" s="69">
        <f t="shared" si="1"/>
        <v>0.95309568480300189</v>
      </c>
      <c r="K21" s="89">
        <v>1725</v>
      </c>
      <c r="L21" s="90">
        <v>1815</v>
      </c>
      <c r="M21" s="69">
        <f t="shared" si="3"/>
        <v>0.95041322314049592</v>
      </c>
      <c r="N21" s="89">
        <f t="shared" si="4"/>
        <v>232622</v>
      </c>
      <c r="O21" s="90">
        <f t="shared" si="4"/>
        <v>236333</v>
      </c>
      <c r="P21" s="69">
        <f t="shared" si="2"/>
        <v>0.98429758010942192</v>
      </c>
      <c r="Q21" s="67"/>
    </row>
    <row r="22" spans="1:17">
      <c r="A22" s="73">
        <v>2021</v>
      </c>
      <c r="B22" s="89">
        <v>38035</v>
      </c>
      <c r="C22" s="90">
        <v>38876</v>
      </c>
      <c r="D22" s="69">
        <f t="shared" si="0"/>
        <v>0.97836711595843195</v>
      </c>
      <c r="E22" s="89">
        <v>713</v>
      </c>
      <c r="F22" s="90">
        <v>845</v>
      </c>
      <c r="G22" s="69">
        <f t="shared" si="5"/>
        <v>0.84378698224852067</v>
      </c>
      <c r="H22" s="89">
        <v>143</v>
      </c>
      <c r="I22" s="90">
        <v>157</v>
      </c>
      <c r="J22" s="69">
        <f t="shared" si="1"/>
        <v>0.91082802547770703</v>
      </c>
      <c r="K22" s="89">
        <v>178</v>
      </c>
      <c r="L22" s="90">
        <v>202</v>
      </c>
      <c r="M22" s="69">
        <f t="shared" si="3"/>
        <v>0.88118811881188119</v>
      </c>
      <c r="N22" s="89">
        <f t="shared" si="4"/>
        <v>39069</v>
      </c>
      <c r="O22" s="90">
        <f t="shared" si="4"/>
        <v>40080</v>
      </c>
      <c r="P22" s="69">
        <f t="shared" si="2"/>
        <v>0.97477544910179637</v>
      </c>
      <c r="Q22" s="67"/>
    </row>
    <row r="23" spans="1:17" ht="13" thickBot="1">
      <c r="A23" s="73">
        <v>2022</v>
      </c>
      <c r="B23" s="91">
        <v>319</v>
      </c>
      <c r="C23" s="92">
        <v>348</v>
      </c>
      <c r="D23" s="93">
        <f t="shared" si="0"/>
        <v>0.91666666666666663</v>
      </c>
      <c r="E23" s="91">
        <v>21</v>
      </c>
      <c r="F23" s="92">
        <v>28</v>
      </c>
      <c r="G23" s="93">
        <f t="shared" si="5"/>
        <v>0.75</v>
      </c>
      <c r="H23" s="91">
        <v>1</v>
      </c>
      <c r="I23" s="92">
        <v>1</v>
      </c>
      <c r="J23" s="93">
        <f t="shared" si="1"/>
        <v>1</v>
      </c>
      <c r="K23" s="91">
        <v>4</v>
      </c>
      <c r="L23" s="92">
        <v>5</v>
      </c>
      <c r="M23" s="93">
        <f t="shared" si="3"/>
        <v>0.8</v>
      </c>
      <c r="N23" s="91">
        <f t="shared" si="4"/>
        <v>345</v>
      </c>
      <c r="O23" s="92">
        <f t="shared" si="4"/>
        <v>382</v>
      </c>
      <c r="P23" s="93">
        <f t="shared" si="2"/>
        <v>0.90314136125654454</v>
      </c>
      <c r="Q23" s="67"/>
    </row>
    <row r="24" spans="1:17" ht="13.5" thickBot="1">
      <c r="A24" s="59" t="s">
        <v>27</v>
      </c>
      <c r="B24" s="129">
        <f>SUM(B8:B23)</f>
        <v>3343527</v>
      </c>
      <c r="C24" s="130">
        <f>SUM(C8:C23)</f>
        <v>3475076</v>
      </c>
      <c r="D24" s="131">
        <f>B24/C24</f>
        <v>0.9621450005697717</v>
      </c>
      <c r="E24" s="129">
        <f>SUM(E8:E23)</f>
        <v>121521</v>
      </c>
      <c r="F24" s="130">
        <f>SUM(F8:F23)</f>
        <v>130946</v>
      </c>
      <c r="G24" s="131">
        <f>E24/F24</f>
        <v>0.92802376552166543</v>
      </c>
      <c r="H24" s="129">
        <f>SUM(H8:H23)</f>
        <v>11145</v>
      </c>
      <c r="I24" s="130">
        <f>SUM(I8:I23)</f>
        <v>12319</v>
      </c>
      <c r="J24" s="131">
        <f>H24/I24</f>
        <v>0.90470005682279409</v>
      </c>
      <c r="K24" s="129">
        <f>SUM(K8:K23)</f>
        <v>23796</v>
      </c>
      <c r="L24" s="130">
        <f>SUM(L8:L23)</f>
        <v>27551</v>
      </c>
      <c r="M24" s="131">
        <f>K24/L24</f>
        <v>0.8637073064498566</v>
      </c>
      <c r="N24" s="129">
        <f>SUM(N8:N23)</f>
        <v>3499989</v>
      </c>
      <c r="O24" s="130">
        <f>SUM(O8:O23)</f>
        <v>3645892</v>
      </c>
      <c r="P24" s="131">
        <f>N24/O24</f>
        <v>0.95998153538283637</v>
      </c>
      <c r="Q24" s="67"/>
    </row>
    <row r="25" spans="1:17">
      <c r="A25" s="67"/>
      <c r="B25" s="67"/>
      <c r="C25" s="67"/>
      <c r="D25" s="67"/>
      <c r="E25" s="67"/>
      <c r="F25" s="67"/>
      <c r="G25" s="67"/>
      <c r="H25" s="67"/>
      <c r="I25" s="67"/>
      <c r="J25" s="67"/>
      <c r="K25" s="67"/>
      <c r="L25" s="67"/>
      <c r="M25" s="67"/>
      <c r="N25" s="67"/>
      <c r="O25" s="67"/>
      <c r="P25" s="67"/>
      <c r="Q25" s="67"/>
    </row>
    <row r="27" spans="1:17">
      <c r="A27" s="67"/>
      <c r="B27" s="67"/>
      <c r="C27" s="67"/>
      <c r="D27" s="67"/>
      <c r="E27" s="67"/>
      <c r="F27" s="67"/>
      <c r="G27" s="67"/>
      <c r="H27" s="67"/>
      <c r="I27" s="67"/>
      <c r="J27" s="67"/>
      <c r="K27" s="67"/>
      <c r="L27" s="67"/>
      <c r="M27" s="67"/>
      <c r="N27" s="67"/>
      <c r="O27" s="67"/>
      <c r="P27" s="67"/>
      <c r="Q27" s="67"/>
    </row>
    <row r="28" spans="1:17" ht="13.5" customHeight="1">
      <c r="A28" s="67"/>
      <c r="B28" s="67"/>
      <c r="C28" s="67"/>
      <c r="D28" s="67"/>
      <c r="E28" s="67"/>
      <c r="F28" s="67"/>
      <c r="G28" s="67"/>
      <c r="H28" s="67"/>
      <c r="I28" s="67"/>
      <c r="J28" s="67"/>
      <c r="K28" s="67"/>
      <c r="L28" s="67"/>
      <c r="M28" s="67"/>
      <c r="N28" s="67"/>
      <c r="O28" s="67"/>
      <c r="P28" s="67"/>
      <c r="Q28" s="67"/>
    </row>
    <row r="29" spans="1:17" ht="13">
      <c r="A29" s="67"/>
      <c r="B29" s="67"/>
      <c r="C29" s="67"/>
      <c r="D29" s="67"/>
      <c r="E29" s="67"/>
      <c r="F29" s="67"/>
      <c r="G29" s="67"/>
      <c r="H29" s="67"/>
      <c r="I29" s="67"/>
      <c r="J29" s="67"/>
      <c r="K29" s="67"/>
      <c r="L29" s="67"/>
      <c r="M29" s="67"/>
      <c r="N29" s="67"/>
      <c r="O29" s="67"/>
      <c r="P29" s="244"/>
      <c r="Q29" s="244"/>
    </row>
    <row r="30" spans="1:17" ht="13">
      <c r="A30" s="67"/>
      <c r="B30" s="67"/>
      <c r="C30" s="67"/>
      <c r="D30" s="67"/>
      <c r="E30" s="67"/>
      <c r="F30" s="67"/>
      <c r="G30" s="67"/>
      <c r="H30" s="67"/>
      <c r="I30" s="67"/>
      <c r="J30" s="67"/>
      <c r="K30" s="67"/>
      <c r="L30" s="67"/>
      <c r="M30" s="67"/>
      <c r="N30" s="67"/>
      <c r="O30" s="67"/>
      <c r="P30" s="245"/>
      <c r="Q30" s="144"/>
    </row>
    <row r="31" spans="1:17" ht="13">
      <c r="A31" s="67"/>
      <c r="B31" s="67"/>
      <c r="C31" s="67"/>
      <c r="D31" s="67"/>
      <c r="E31" s="67"/>
      <c r="F31" s="67"/>
      <c r="G31" s="67"/>
      <c r="H31" s="67"/>
      <c r="I31" s="67"/>
      <c r="J31" s="67"/>
      <c r="K31" s="67"/>
      <c r="L31" s="67"/>
      <c r="M31" s="67"/>
      <c r="N31" s="67"/>
      <c r="O31" s="67"/>
      <c r="P31" s="245"/>
      <c r="Q31" s="144"/>
    </row>
    <row r="32" spans="1:17">
      <c r="A32" s="67"/>
      <c r="B32" s="67"/>
      <c r="C32" s="67"/>
      <c r="D32" s="67"/>
      <c r="E32" s="67"/>
      <c r="F32" s="67"/>
      <c r="G32" s="67"/>
      <c r="H32" s="67"/>
      <c r="I32" s="67"/>
      <c r="J32" s="67"/>
      <c r="K32" s="67"/>
      <c r="L32" s="67"/>
      <c r="M32" s="67"/>
      <c r="N32" s="67"/>
      <c r="O32" s="67"/>
      <c r="P32" s="67"/>
      <c r="Q32" s="67"/>
    </row>
    <row r="33" spans="15:15">
      <c r="O33" s="67"/>
    </row>
    <row r="34" spans="15:15">
      <c r="O34" s="67"/>
    </row>
    <row r="35" spans="15:15">
      <c r="O35" s="67"/>
    </row>
    <row r="36" spans="15:15">
      <c r="O36" s="67"/>
    </row>
    <row r="37" spans="15:15">
      <c r="O37" s="67"/>
    </row>
    <row r="38" spans="15:15">
      <c r="O38" s="67"/>
    </row>
    <row r="39" spans="15:15">
      <c r="O39" s="67"/>
    </row>
    <row r="40" spans="15:15">
      <c r="O40" s="67"/>
    </row>
    <row r="41" spans="15:15">
      <c r="O41" s="67"/>
    </row>
    <row r="42" spans="15:15">
      <c r="O42" s="67"/>
    </row>
    <row r="43" spans="15:15">
      <c r="O43" s="67"/>
    </row>
    <row r="44" spans="15:15">
      <c r="O44" s="67"/>
    </row>
    <row r="45" spans="15:15">
      <c r="O45" s="67"/>
    </row>
    <row r="46" spans="15:15">
      <c r="O46" s="67"/>
    </row>
    <row r="47" spans="15:15">
      <c r="O47" s="67"/>
    </row>
    <row r="48" spans="15:15">
      <c r="O48" s="67"/>
    </row>
    <row r="49" spans="15:15" ht="13.5" customHeight="1">
      <c r="O49" s="67"/>
    </row>
    <row r="50" spans="15:15">
      <c r="O50" s="67"/>
    </row>
    <row r="51" spans="15:15">
      <c r="O51" s="67"/>
    </row>
    <row r="52" spans="15:15">
      <c r="O52" s="67"/>
    </row>
    <row r="53" spans="15:15">
      <c r="O53" s="67"/>
    </row>
    <row r="68" spans="16:17">
      <c r="P68" s="67"/>
      <c r="Q68" s="67"/>
    </row>
    <row r="69" spans="16:17">
      <c r="P69" s="67"/>
      <c r="Q69" s="67"/>
    </row>
    <row r="70" spans="16:17">
      <c r="P70" s="67"/>
      <c r="Q70" s="67"/>
    </row>
    <row r="71" spans="16:17">
      <c r="P71" s="67"/>
      <c r="Q71" s="67"/>
    </row>
    <row r="72" spans="16:17">
      <c r="P72" s="67"/>
      <c r="Q72" s="67"/>
    </row>
    <row r="73" spans="16:17">
      <c r="P73" s="67"/>
      <c r="Q73" s="67"/>
    </row>
    <row r="74" spans="16:17">
      <c r="P74" s="67"/>
      <c r="Q74" s="67"/>
    </row>
    <row r="75" spans="16:17">
      <c r="P75" s="67"/>
      <c r="Q75" s="67"/>
    </row>
    <row r="76" spans="16:17">
      <c r="P76" s="67"/>
      <c r="Q76" s="67"/>
    </row>
    <row r="77" spans="16:17">
      <c r="P77" s="67"/>
      <c r="Q77" s="67"/>
    </row>
    <row r="78" spans="16:17">
      <c r="P78" s="67"/>
      <c r="Q78" s="67"/>
    </row>
    <row r="79" spans="16:17">
      <c r="P79" s="67"/>
      <c r="Q79" s="67"/>
    </row>
    <row r="80" spans="16:17">
      <c r="P80" s="67"/>
      <c r="Q80" s="67"/>
    </row>
    <row r="81" spans="2:17" ht="13">
      <c r="B81" s="67"/>
      <c r="C81" s="67"/>
      <c r="D81" s="67"/>
      <c r="E81" s="67"/>
      <c r="F81" s="67"/>
      <c r="G81" s="67"/>
      <c r="H81" s="43"/>
      <c r="I81" s="44"/>
      <c r="J81" s="44"/>
      <c r="K81" s="67"/>
      <c r="L81" s="67"/>
      <c r="M81" s="67"/>
      <c r="N81" s="67"/>
      <c r="O81" s="67"/>
      <c r="P81" s="67"/>
      <c r="Q81" s="67"/>
    </row>
    <row r="82" spans="2:17" ht="13">
      <c r="B82" s="67"/>
      <c r="C82" s="67"/>
      <c r="D82" s="67"/>
      <c r="E82" s="67"/>
      <c r="F82" s="67"/>
      <c r="G82" s="67"/>
      <c r="H82" s="43"/>
      <c r="I82" s="44"/>
      <c r="J82" s="44"/>
      <c r="K82" s="67"/>
      <c r="L82" s="67"/>
      <c r="M82" s="67"/>
      <c r="N82" s="67"/>
      <c r="O82" s="67"/>
      <c r="P82" s="67"/>
      <c r="Q82" s="67"/>
    </row>
    <row r="83" spans="2:17" ht="13">
      <c r="B83" s="67"/>
      <c r="C83" s="67"/>
      <c r="D83" s="67"/>
      <c r="E83" s="67"/>
      <c r="F83" s="67"/>
      <c r="G83" s="67"/>
      <c r="H83" s="67"/>
      <c r="I83" s="67"/>
      <c r="J83" s="43"/>
      <c r="K83" s="67"/>
      <c r="L83" s="67"/>
      <c r="M83" s="67"/>
      <c r="N83" s="67"/>
      <c r="O83" s="67"/>
      <c r="P83" s="67"/>
      <c r="Q83" s="67"/>
    </row>
    <row r="84" spans="2:17" ht="10.5" customHeight="1">
      <c r="B84" s="67"/>
      <c r="C84" s="67"/>
      <c r="D84" s="67"/>
      <c r="E84" s="67"/>
      <c r="F84" s="67"/>
      <c r="G84" s="67"/>
      <c r="H84" s="67"/>
      <c r="I84" s="67"/>
      <c r="J84" s="43"/>
      <c r="K84" s="67"/>
      <c r="L84" s="67"/>
      <c r="M84" s="67"/>
      <c r="N84" s="67"/>
      <c r="O84" s="67"/>
      <c r="P84" s="67"/>
      <c r="Q84" s="67"/>
    </row>
    <row r="85" spans="2:17" ht="13">
      <c r="B85" s="67"/>
      <c r="C85" s="67"/>
      <c r="D85" s="67"/>
      <c r="E85" s="67"/>
      <c r="F85" s="67"/>
      <c r="G85" s="67"/>
      <c r="H85" s="67"/>
      <c r="I85" s="67"/>
      <c r="J85" s="43"/>
      <c r="K85" s="67"/>
      <c r="L85" s="67"/>
      <c r="M85" s="67"/>
      <c r="N85" s="67"/>
      <c r="O85" s="67"/>
      <c r="P85" s="67"/>
      <c r="Q85" s="67"/>
    </row>
    <row r="86" spans="2:17">
      <c r="B86" s="67"/>
      <c r="C86" s="67"/>
      <c r="D86" s="67"/>
      <c r="E86" s="67"/>
      <c r="F86" s="67"/>
      <c r="G86" s="67"/>
      <c r="H86" s="67"/>
      <c r="I86" s="67"/>
      <c r="J86" s="44"/>
      <c r="K86" s="67"/>
      <c r="L86" s="67"/>
      <c r="M86" s="67"/>
      <c r="N86" s="67"/>
      <c r="O86" s="67"/>
      <c r="P86" s="67"/>
      <c r="Q86" s="67"/>
    </row>
    <row r="87" spans="2:17">
      <c r="B87" s="67"/>
      <c r="C87" s="67"/>
      <c r="D87" s="67"/>
      <c r="E87" s="67"/>
      <c r="F87" s="67"/>
      <c r="G87" s="67"/>
      <c r="H87" s="67"/>
      <c r="I87" s="67"/>
      <c r="J87" s="67"/>
      <c r="K87" s="67"/>
      <c r="L87" s="67"/>
      <c r="M87" s="67"/>
      <c r="N87" s="67"/>
      <c r="O87" s="67"/>
      <c r="P87" s="67"/>
      <c r="Q87" s="67"/>
    </row>
    <row r="88" spans="2:17">
      <c r="B88" s="67"/>
      <c r="C88" s="67"/>
      <c r="D88" s="67"/>
      <c r="E88" s="67"/>
      <c r="F88" s="67"/>
      <c r="G88" s="67"/>
      <c r="H88" s="67"/>
      <c r="I88" s="67"/>
      <c r="J88" s="67"/>
      <c r="K88" s="67"/>
      <c r="L88" s="67"/>
      <c r="M88" s="67"/>
      <c r="N88" s="67"/>
      <c r="O88" s="67"/>
      <c r="P88" s="67"/>
      <c r="Q88" s="67"/>
    </row>
    <row r="89" spans="2:17" ht="13">
      <c r="B89" s="67"/>
      <c r="C89" s="67"/>
      <c r="D89" s="67"/>
      <c r="E89" s="67"/>
      <c r="F89" s="67"/>
      <c r="G89" s="67"/>
      <c r="H89" s="67"/>
      <c r="I89" s="67"/>
      <c r="J89" s="42"/>
      <c r="K89" s="67"/>
      <c r="L89" s="67"/>
      <c r="M89" s="67"/>
      <c r="N89" s="67"/>
      <c r="O89" s="67"/>
      <c r="P89" s="67"/>
      <c r="Q89" s="67"/>
    </row>
    <row r="90" spans="2:17">
      <c r="B90" s="67"/>
      <c r="C90" s="67"/>
      <c r="D90" s="67"/>
      <c r="E90" s="67"/>
      <c r="F90" s="67"/>
      <c r="G90" s="67"/>
      <c r="H90" s="67"/>
      <c r="I90" s="67"/>
      <c r="J90" s="44"/>
      <c r="K90" s="67"/>
      <c r="L90" s="67"/>
      <c r="M90" s="67"/>
      <c r="N90" s="67"/>
      <c r="O90" s="67"/>
      <c r="P90" s="67"/>
      <c r="Q90" s="67"/>
    </row>
    <row r="91" spans="2:17">
      <c r="B91" s="67"/>
      <c r="C91" s="67"/>
      <c r="D91" s="67"/>
      <c r="E91" s="67"/>
      <c r="F91" s="67"/>
      <c r="G91" s="67"/>
      <c r="H91" s="67"/>
      <c r="I91" s="67"/>
      <c r="J91" s="44"/>
      <c r="K91" s="67"/>
      <c r="L91" s="67"/>
      <c r="M91" s="67"/>
      <c r="N91" s="67"/>
      <c r="O91" s="67"/>
      <c r="P91" s="67"/>
      <c r="Q91" s="67"/>
    </row>
    <row r="92" spans="2:17">
      <c r="B92" s="67"/>
      <c r="C92" s="67"/>
      <c r="D92" s="67"/>
      <c r="E92" s="67"/>
      <c r="F92" s="67"/>
      <c r="G92" s="67"/>
      <c r="H92" s="67"/>
      <c r="I92" s="67"/>
      <c r="J92" s="44"/>
      <c r="K92" s="67"/>
      <c r="L92" s="67"/>
      <c r="M92" s="67"/>
      <c r="N92" s="67"/>
      <c r="O92" s="67"/>
      <c r="P92" s="67"/>
      <c r="Q92" s="67"/>
    </row>
    <row r="93" spans="2:17">
      <c r="B93" s="67"/>
      <c r="C93" s="67"/>
      <c r="D93" s="67"/>
      <c r="E93" s="67"/>
      <c r="F93" s="67"/>
      <c r="G93" s="67"/>
      <c r="H93" s="67"/>
      <c r="I93" s="67"/>
      <c r="J93" s="44"/>
      <c r="K93" s="67"/>
      <c r="L93" s="67"/>
      <c r="M93" s="67"/>
      <c r="N93" s="67"/>
      <c r="O93" s="67"/>
      <c r="P93" s="67"/>
      <c r="Q93" s="67"/>
    </row>
    <row r="94" spans="2:17">
      <c r="B94" s="67"/>
      <c r="C94" s="67"/>
      <c r="D94" s="67"/>
      <c r="E94" s="67"/>
      <c r="F94" s="67"/>
      <c r="G94" s="67"/>
      <c r="H94" s="67"/>
      <c r="I94" s="67"/>
      <c r="J94" s="44"/>
      <c r="K94" s="67"/>
      <c r="L94" s="67"/>
      <c r="M94" s="67"/>
      <c r="N94" s="67"/>
      <c r="O94" s="67"/>
      <c r="P94" s="67"/>
      <c r="Q94" s="67"/>
    </row>
    <row r="95" spans="2:17">
      <c r="B95" s="67"/>
      <c r="C95" s="67"/>
      <c r="D95" s="67"/>
      <c r="E95" s="67"/>
      <c r="F95" s="67"/>
      <c r="G95" s="67"/>
      <c r="H95" s="67"/>
      <c r="I95" s="67"/>
      <c r="J95" s="44"/>
      <c r="K95" s="67"/>
      <c r="L95" s="67"/>
      <c r="M95" s="67"/>
      <c r="N95" s="67"/>
      <c r="O95" s="67"/>
      <c r="P95" s="67"/>
      <c r="Q95" s="67"/>
    </row>
    <row r="96" spans="2:17">
      <c r="B96" s="67"/>
      <c r="C96" s="67"/>
      <c r="D96" s="67"/>
      <c r="E96" s="67"/>
      <c r="F96" s="67"/>
      <c r="G96" s="67"/>
      <c r="H96" s="67"/>
      <c r="I96" s="67"/>
      <c r="J96" s="44"/>
      <c r="K96" s="67"/>
      <c r="L96" s="67"/>
      <c r="M96" s="67"/>
      <c r="N96" s="67"/>
      <c r="O96" s="67"/>
      <c r="P96" s="67"/>
      <c r="Q96" s="67"/>
    </row>
    <row r="97" spans="10:10">
      <c r="J97" s="44"/>
    </row>
    <row r="98" spans="10:10">
      <c r="J98" s="44"/>
    </row>
    <row r="99" spans="10:10">
      <c r="J99" s="44"/>
    </row>
    <row r="100" spans="10:10">
      <c r="J100" s="44"/>
    </row>
    <row r="101" spans="10:10" ht="13">
      <c r="J101" s="43"/>
    </row>
  </sheetData>
  <mergeCells count="7">
    <mergeCell ref="A4:Q4"/>
    <mergeCell ref="N6:P6"/>
    <mergeCell ref="A6:A7"/>
    <mergeCell ref="B6:D6"/>
    <mergeCell ref="E6:G6"/>
    <mergeCell ref="K6:M6"/>
    <mergeCell ref="H6:J6"/>
  </mergeCells>
  <phoneticPr fontId="0" type="noConversion"/>
  <pageMargins left="0.75" right="0.75" top="1" bottom="1" header="0.5" footer="0.5"/>
  <pageSetup scale="49" orientation="portrait" r:id="rId1"/>
  <headerFooter alignWithMargins="0">
    <oddFooter>&amp;C&amp;14B-&amp;P-4</oddFooter>
  </headerFooter>
  <ignoredErrors>
    <ignoredError sqref="A25 Q24 D24:N24 P24" 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3">
    <pageSetUpPr fitToPage="1"/>
  </sheetPr>
  <dimension ref="A1:R69"/>
  <sheetViews>
    <sheetView zoomScale="80" zoomScaleNormal="80" workbookViewId="0"/>
  </sheetViews>
  <sheetFormatPr defaultColWidth="11" defaultRowHeight="12.5"/>
  <cols>
    <col min="1" max="1" width="11.26953125" style="15" customWidth="1"/>
    <col min="2" max="2" width="10.7265625" style="15" bestFit="1" customWidth="1"/>
    <col min="3" max="3" width="13" style="15" bestFit="1" customWidth="1"/>
    <col min="4" max="4" width="9.453125" style="15" customWidth="1"/>
    <col min="5" max="5" width="9.453125" style="15" bestFit="1" customWidth="1"/>
    <col min="6" max="6" width="11.7265625" style="15" bestFit="1" customWidth="1"/>
    <col min="7" max="7" width="9.453125" style="15" customWidth="1"/>
    <col min="8" max="8" width="9.1796875" style="15" bestFit="1" customWidth="1"/>
    <col min="9" max="9" width="9.54296875" style="15" bestFit="1" customWidth="1"/>
    <col min="10" max="10" width="9.453125" style="15" customWidth="1"/>
    <col min="11" max="11" width="9.1796875" style="15" bestFit="1" customWidth="1"/>
    <col min="12" max="12" width="9.54296875" style="15" bestFit="1" customWidth="1"/>
    <col min="13" max="13" width="9.453125" style="15" customWidth="1"/>
    <col min="14" max="14" width="12" style="15" bestFit="1" customWidth="1"/>
    <col min="15" max="15" width="14.453125" style="15" customWidth="1"/>
    <col min="16" max="16" width="10.7265625" style="15" bestFit="1" customWidth="1"/>
    <col min="17" max="17" width="9.1796875" style="15" bestFit="1" customWidth="1"/>
    <col min="18" max="16384" width="11" style="15"/>
  </cols>
  <sheetData>
    <row r="1" spans="1:17" ht="25">
      <c r="A1" s="35" t="s">
        <v>21</v>
      </c>
      <c r="B1" s="67"/>
      <c r="C1" s="67"/>
      <c r="D1" s="67"/>
      <c r="E1" s="67"/>
      <c r="F1" s="67"/>
      <c r="G1" s="67"/>
      <c r="H1" s="67"/>
      <c r="I1" s="67"/>
      <c r="J1" s="67"/>
      <c r="K1" s="67"/>
      <c r="L1" s="67"/>
      <c r="M1" s="67"/>
      <c r="N1" s="67"/>
      <c r="O1" s="67"/>
      <c r="P1" s="67"/>
      <c r="Q1" s="67"/>
    </row>
    <row r="2" spans="1:17" ht="18">
      <c r="A2" s="12" t="s">
        <v>96</v>
      </c>
      <c r="B2" s="1"/>
      <c r="C2" s="1"/>
      <c r="D2" s="1"/>
      <c r="E2" s="1"/>
      <c r="F2" s="1"/>
      <c r="G2" s="1"/>
      <c r="H2" s="1"/>
      <c r="I2" s="1"/>
      <c r="J2" s="1"/>
      <c r="K2" s="1"/>
      <c r="L2" s="1"/>
      <c r="M2" s="1"/>
      <c r="N2" s="1"/>
      <c r="O2" s="1"/>
      <c r="P2" s="1"/>
      <c r="Q2" s="67"/>
    </row>
    <row r="3" spans="1:17" ht="14">
      <c r="A3" s="10"/>
      <c r="B3" s="1"/>
      <c r="C3" s="1"/>
      <c r="D3" s="1"/>
      <c r="E3" s="1"/>
      <c r="F3" s="1"/>
      <c r="G3" s="1"/>
      <c r="H3" s="1"/>
      <c r="I3" s="1"/>
      <c r="J3" s="1"/>
      <c r="K3" s="1"/>
      <c r="L3" s="1"/>
      <c r="M3" s="1"/>
      <c r="N3" s="1"/>
      <c r="O3" s="1"/>
      <c r="P3" s="1"/>
      <c r="Q3" s="67"/>
    </row>
    <row r="4" spans="1:17" ht="15" customHeight="1">
      <c r="A4" s="308" t="s">
        <v>97</v>
      </c>
      <c r="B4" s="308"/>
      <c r="C4" s="308"/>
      <c r="D4" s="308"/>
      <c r="E4" s="308"/>
      <c r="F4" s="308"/>
      <c r="G4" s="308"/>
      <c r="H4" s="308"/>
      <c r="I4" s="308"/>
      <c r="J4" s="308"/>
      <c r="K4" s="308"/>
      <c r="L4" s="308"/>
      <c r="M4" s="308"/>
      <c r="N4" s="308"/>
      <c r="O4" s="308"/>
      <c r="P4" s="308"/>
      <c r="Q4" s="308"/>
    </row>
    <row r="5" spans="1:17" ht="14.5" thickBot="1">
      <c r="A5" s="1"/>
      <c r="B5" s="1"/>
      <c r="C5" s="1"/>
      <c r="D5" s="1"/>
      <c r="E5" s="1"/>
      <c r="F5" s="1"/>
      <c r="G5" s="1"/>
      <c r="H5" s="1"/>
      <c r="I5" s="1"/>
      <c r="J5" s="1"/>
      <c r="K5" s="1"/>
      <c r="L5" s="1"/>
      <c r="M5" s="1"/>
      <c r="N5" s="1"/>
      <c r="O5" s="1"/>
      <c r="P5" s="1"/>
      <c r="Q5" s="67"/>
    </row>
    <row r="6" spans="1:17" ht="12.75" customHeight="1" thickBot="1">
      <c r="A6" s="294" t="s">
        <v>24</v>
      </c>
      <c r="B6" s="305" t="s">
        <v>28</v>
      </c>
      <c r="C6" s="306"/>
      <c r="D6" s="307"/>
      <c r="E6" s="305" t="s">
        <v>29</v>
      </c>
      <c r="F6" s="306"/>
      <c r="G6" s="307"/>
      <c r="H6" s="305" t="s">
        <v>30</v>
      </c>
      <c r="I6" s="306"/>
      <c r="J6" s="307"/>
      <c r="K6" s="305" t="s">
        <v>31</v>
      </c>
      <c r="L6" s="306"/>
      <c r="M6" s="307"/>
      <c r="N6" s="305" t="s">
        <v>27</v>
      </c>
      <c r="O6" s="306"/>
      <c r="P6" s="307"/>
      <c r="Q6" s="67"/>
    </row>
    <row r="7" spans="1:17" ht="30" customHeight="1" thickBot="1">
      <c r="A7" s="295"/>
      <c r="B7" s="36" t="s">
        <v>44</v>
      </c>
      <c r="C7" s="37" t="s">
        <v>45</v>
      </c>
      <c r="D7" s="38" t="s">
        <v>46</v>
      </c>
      <c r="E7" s="36" t="s">
        <v>44</v>
      </c>
      <c r="F7" s="37" t="s">
        <v>45</v>
      </c>
      <c r="G7" s="38" t="s">
        <v>46</v>
      </c>
      <c r="H7" s="36" t="s">
        <v>44</v>
      </c>
      <c r="I7" s="37" t="s">
        <v>45</v>
      </c>
      <c r="J7" s="38" t="s">
        <v>46</v>
      </c>
      <c r="K7" s="36" t="s">
        <v>44</v>
      </c>
      <c r="L7" s="37" t="s">
        <v>45</v>
      </c>
      <c r="M7" s="38" t="s">
        <v>46</v>
      </c>
      <c r="N7" s="36" t="s">
        <v>44</v>
      </c>
      <c r="O7" s="37" t="s">
        <v>45</v>
      </c>
      <c r="P7" s="38" t="s">
        <v>46</v>
      </c>
      <c r="Q7" s="67"/>
    </row>
    <row r="8" spans="1:17">
      <c r="A8" s="73">
        <v>2007</v>
      </c>
      <c r="B8" s="86">
        <v>15542</v>
      </c>
      <c r="C8" s="87">
        <v>148704</v>
      </c>
      <c r="D8" s="70">
        <f t="shared" ref="D8:D23" si="0">IF(C8=0, "NA", B8/C8)</f>
        <v>0.10451635463740047</v>
      </c>
      <c r="E8" s="86"/>
      <c r="F8" s="87"/>
      <c r="G8" s="70"/>
      <c r="H8" s="86">
        <v>7</v>
      </c>
      <c r="I8" s="87">
        <v>70</v>
      </c>
      <c r="J8" s="70">
        <f t="shared" ref="J8:J23" si="1">IF(I8=0, "NA", H8/I8)</f>
        <v>0.1</v>
      </c>
      <c r="K8" s="86">
        <v>202</v>
      </c>
      <c r="L8" s="87">
        <v>1384</v>
      </c>
      <c r="M8" s="69">
        <f t="shared" ref="M8:M23" si="2">IF(L8=0, "NA", K8/L8)</f>
        <v>0.14595375722543352</v>
      </c>
      <c r="N8" s="86">
        <f>SUM(B8,E8,H8,K8)</f>
        <v>15751</v>
      </c>
      <c r="O8" s="87">
        <f>SUM(C8,F8,I8,L8)</f>
        <v>150158</v>
      </c>
      <c r="P8" s="70">
        <f t="shared" ref="P8:P23" si="3">IF(O8=0, "NA", N8/O8)</f>
        <v>0.10489617602791726</v>
      </c>
      <c r="Q8" s="67"/>
    </row>
    <row r="9" spans="1:17">
      <c r="A9" s="73">
        <v>2008</v>
      </c>
      <c r="B9" s="89">
        <v>14544</v>
      </c>
      <c r="C9" s="90">
        <v>160486</v>
      </c>
      <c r="D9" s="69">
        <f t="shared" si="0"/>
        <v>9.0624727390551205E-2</v>
      </c>
      <c r="E9" s="89">
        <v>916</v>
      </c>
      <c r="F9" s="90">
        <v>6272</v>
      </c>
      <c r="G9" s="69">
        <f t="shared" ref="G9:G23" si="4">IF(F9=0, "NA", E9/F9)</f>
        <v>0.14604591836734693</v>
      </c>
      <c r="H9" s="89">
        <v>2</v>
      </c>
      <c r="I9" s="90">
        <v>79</v>
      </c>
      <c r="J9" s="69">
        <f t="shared" si="1"/>
        <v>2.5316455696202531E-2</v>
      </c>
      <c r="K9" s="89">
        <v>239</v>
      </c>
      <c r="L9" s="90">
        <v>1501</v>
      </c>
      <c r="M9" s="69">
        <f t="shared" si="2"/>
        <v>0.15922718187874751</v>
      </c>
      <c r="N9" s="89">
        <f t="shared" ref="N9:O23" si="5">SUM(B9,E9,H9,K9)</f>
        <v>15701</v>
      </c>
      <c r="O9" s="90">
        <f t="shared" si="5"/>
        <v>168338</v>
      </c>
      <c r="P9" s="69">
        <f t="shared" si="3"/>
        <v>9.3270681604866401E-2</v>
      </c>
      <c r="Q9" s="67"/>
    </row>
    <row r="10" spans="1:17">
      <c r="A10" s="73">
        <v>2009</v>
      </c>
      <c r="B10" s="89">
        <v>10766</v>
      </c>
      <c r="C10" s="90">
        <v>136681</v>
      </c>
      <c r="D10" s="69">
        <f t="shared" si="0"/>
        <v>7.8767348790248826E-2</v>
      </c>
      <c r="E10" s="89">
        <v>694</v>
      </c>
      <c r="F10" s="90">
        <v>4407</v>
      </c>
      <c r="G10" s="69">
        <f t="shared" si="4"/>
        <v>0.15747674154753802</v>
      </c>
      <c r="H10" s="89">
        <v>32</v>
      </c>
      <c r="I10" s="90">
        <v>131</v>
      </c>
      <c r="J10" s="69">
        <f t="shared" si="1"/>
        <v>0.24427480916030533</v>
      </c>
      <c r="K10" s="89">
        <v>65</v>
      </c>
      <c r="L10" s="90">
        <v>485</v>
      </c>
      <c r="M10" s="69">
        <f t="shared" si="2"/>
        <v>0.13402061855670103</v>
      </c>
      <c r="N10" s="89">
        <f t="shared" si="5"/>
        <v>11557</v>
      </c>
      <c r="O10" s="90">
        <f t="shared" si="5"/>
        <v>141704</v>
      </c>
      <c r="P10" s="69">
        <f t="shared" si="3"/>
        <v>8.1557330774007786E-2</v>
      </c>
      <c r="Q10" s="67"/>
    </row>
    <row r="11" spans="1:17">
      <c r="A11" s="73">
        <v>2010</v>
      </c>
      <c r="B11" s="89">
        <v>11872</v>
      </c>
      <c r="C11" s="90">
        <v>182793</v>
      </c>
      <c r="D11" s="69">
        <f t="shared" si="0"/>
        <v>6.4947782464317566E-2</v>
      </c>
      <c r="E11" s="89">
        <v>667</v>
      </c>
      <c r="F11" s="90">
        <v>4393</v>
      </c>
      <c r="G11" s="69">
        <f t="shared" si="4"/>
        <v>0.15183246073298429</v>
      </c>
      <c r="H11" s="89">
        <v>55</v>
      </c>
      <c r="I11" s="90">
        <v>254</v>
      </c>
      <c r="J11" s="69">
        <f t="shared" si="1"/>
        <v>0.21653543307086615</v>
      </c>
      <c r="K11" s="89">
        <v>80</v>
      </c>
      <c r="L11" s="90">
        <v>528</v>
      </c>
      <c r="M11" s="69">
        <f t="shared" si="2"/>
        <v>0.15151515151515152</v>
      </c>
      <c r="N11" s="89">
        <f t="shared" si="5"/>
        <v>12674</v>
      </c>
      <c r="O11" s="90">
        <f t="shared" si="5"/>
        <v>187968</v>
      </c>
      <c r="P11" s="69">
        <f t="shared" si="3"/>
        <v>6.7426370446033362E-2</v>
      </c>
      <c r="Q11" s="67"/>
    </row>
    <row r="12" spans="1:17">
      <c r="A12" s="73">
        <v>2011</v>
      </c>
      <c r="B12" s="89">
        <v>11783</v>
      </c>
      <c r="C12" s="90">
        <v>204443</v>
      </c>
      <c r="D12" s="69">
        <f t="shared" si="0"/>
        <v>5.763464633174039E-2</v>
      </c>
      <c r="E12" s="89">
        <v>1139</v>
      </c>
      <c r="F12" s="90">
        <v>7917</v>
      </c>
      <c r="G12" s="69">
        <f t="shared" si="4"/>
        <v>0.1438676266262473</v>
      </c>
      <c r="H12" s="89">
        <v>93</v>
      </c>
      <c r="I12" s="90">
        <v>681</v>
      </c>
      <c r="J12" s="69">
        <f t="shared" si="1"/>
        <v>0.13656387665198239</v>
      </c>
      <c r="K12" s="89">
        <v>396</v>
      </c>
      <c r="L12" s="90">
        <v>1747</v>
      </c>
      <c r="M12" s="69">
        <f t="shared" si="2"/>
        <v>0.22667429879793932</v>
      </c>
      <c r="N12" s="89">
        <f t="shared" si="5"/>
        <v>13411</v>
      </c>
      <c r="O12" s="90">
        <f t="shared" si="5"/>
        <v>214788</v>
      </c>
      <c r="P12" s="69">
        <f t="shared" si="3"/>
        <v>6.2438311265061365E-2</v>
      </c>
      <c r="Q12" s="67"/>
    </row>
    <row r="13" spans="1:17">
      <c r="A13" s="73">
        <v>2012</v>
      </c>
      <c r="B13" s="89">
        <v>11415</v>
      </c>
      <c r="C13" s="90">
        <v>228648</v>
      </c>
      <c r="D13" s="69">
        <f t="shared" si="0"/>
        <v>4.9923900493334734E-2</v>
      </c>
      <c r="E13" s="89">
        <v>980</v>
      </c>
      <c r="F13" s="90">
        <v>8255</v>
      </c>
      <c r="G13" s="69">
        <f t="shared" si="4"/>
        <v>0.11871592973955179</v>
      </c>
      <c r="H13" s="89">
        <v>154</v>
      </c>
      <c r="I13" s="90">
        <v>1053</v>
      </c>
      <c r="J13" s="69">
        <f t="shared" si="1"/>
        <v>0.14624881291547959</v>
      </c>
      <c r="K13" s="89">
        <v>354</v>
      </c>
      <c r="L13" s="90">
        <v>1692</v>
      </c>
      <c r="M13" s="69">
        <f t="shared" si="2"/>
        <v>0.20921985815602837</v>
      </c>
      <c r="N13" s="89">
        <f t="shared" si="5"/>
        <v>12903</v>
      </c>
      <c r="O13" s="90">
        <f t="shared" si="5"/>
        <v>239648</v>
      </c>
      <c r="P13" s="69">
        <f t="shared" si="3"/>
        <v>5.3841467485645611E-2</v>
      </c>
      <c r="Q13" s="67"/>
    </row>
    <row r="14" spans="1:17">
      <c r="A14" s="73">
        <v>2013</v>
      </c>
      <c r="B14" s="89">
        <v>10302</v>
      </c>
      <c r="C14" s="90">
        <v>258292</v>
      </c>
      <c r="D14" s="69">
        <f t="shared" si="0"/>
        <v>3.9885091292026081E-2</v>
      </c>
      <c r="E14" s="89">
        <v>863</v>
      </c>
      <c r="F14" s="90">
        <v>7950</v>
      </c>
      <c r="G14" s="69">
        <f t="shared" si="4"/>
        <v>0.10855345911949686</v>
      </c>
      <c r="H14" s="89">
        <v>174</v>
      </c>
      <c r="I14" s="90">
        <v>1362</v>
      </c>
      <c r="J14" s="69">
        <f t="shared" si="1"/>
        <v>0.1277533039647577</v>
      </c>
      <c r="K14" s="89">
        <v>306</v>
      </c>
      <c r="L14" s="90">
        <v>1507</v>
      </c>
      <c r="M14" s="69">
        <f t="shared" si="2"/>
        <v>0.20305242203052423</v>
      </c>
      <c r="N14" s="89">
        <f t="shared" si="5"/>
        <v>11645</v>
      </c>
      <c r="O14" s="90">
        <f t="shared" si="5"/>
        <v>269111</v>
      </c>
      <c r="P14" s="69">
        <f t="shared" si="3"/>
        <v>4.3272107048764268E-2</v>
      </c>
      <c r="Q14" s="67"/>
    </row>
    <row r="15" spans="1:17">
      <c r="A15" s="73">
        <v>2014</v>
      </c>
      <c r="B15" s="89">
        <v>9208</v>
      </c>
      <c r="C15" s="90">
        <v>277745</v>
      </c>
      <c r="D15" s="69">
        <f t="shared" si="0"/>
        <v>3.3152712020018363E-2</v>
      </c>
      <c r="E15" s="89">
        <v>882</v>
      </c>
      <c r="F15" s="90">
        <v>9189</v>
      </c>
      <c r="G15" s="69">
        <f t="shared" si="4"/>
        <v>9.5984329089128309E-2</v>
      </c>
      <c r="H15" s="89">
        <v>236</v>
      </c>
      <c r="I15" s="90">
        <v>2898</v>
      </c>
      <c r="J15" s="69">
        <f t="shared" si="1"/>
        <v>8.1435472739820561E-2</v>
      </c>
      <c r="K15" s="89">
        <v>319</v>
      </c>
      <c r="L15" s="90">
        <v>1539</v>
      </c>
      <c r="M15" s="69">
        <f t="shared" si="2"/>
        <v>0.20727745289148797</v>
      </c>
      <c r="N15" s="89">
        <f t="shared" si="5"/>
        <v>10645</v>
      </c>
      <c r="O15" s="90">
        <f t="shared" si="5"/>
        <v>291371</v>
      </c>
      <c r="P15" s="69">
        <f t="shared" si="3"/>
        <v>3.6534178075374693E-2</v>
      </c>
      <c r="Q15" s="67"/>
    </row>
    <row r="16" spans="1:17">
      <c r="A16" s="73">
        <v>2015</v>
      </c>
      <c r="B16" s="89">
        <v>8375</v>
      </c>
      <c r="C16" s="90">
        <v>317944</v>
      </c>
      <c r="D16" s="69">
        <f t="shared" si="0"/>
        <v>2.6341116674634527E-2</v>
      </c>
      <c r="E16" s="89">
        <v>1022</v>
      </c>
      <c r="F16" s="90">
        <v>14469</v>
      </c>
      <c r="G16" s="69">
        <f t="shared" si="4"/>
        <v>7.06337687469763E-2</v>
      </c>
      <c r="H16" s="89">
        <v>160</v>
      </c>
      <c r="I16" s="90">
        <v>2471</v>
      </c>
      <c r="J16" s="69">
        <f t="shared" si="1"/>
        <v>6.4751112909753133E-2</v>
      </c>
      <c r="K16" s="89">
        <v>494</v>
      </c>
      <c r="L16" s="90">
        <v>3156</v>
      </c>
      <c r="M16" s="69">
        <f t="shared" si="2"/>
        <v>0.15652724968314322</v>
      </c>
      <c r="N16" s="89">
        <f t="shared" si="5"/>
        <v>10051</v>
      </c>
      <c r="O16" s="90">
        <f t="shared" si="5"/>
        <v>338040</v>
      </c>
      <c r="P16" s="69">
        <f t="shared" si="3"/>
        <v>2.9733167672464797E-2</v>
      </c>
      <c r="Q16" s="67"/>
    </row>
    <row r="17" spans="1:18">
      <c r="A17" s="73">
        <v>2016</v>
      </c>
      <c r="B17" s="89">
        <v>6631</v>
      </c>
      <c r="C17" s="90">
        <v>317842</v>
      </c>
      <c r="D17" s="69">
        <f t="shared" si="0"/>
        <v>2.0862566935773121E-2</v>
      </c>
      <c r="E17" s="89">
        <v>751</v>
      </c>
      <c r="F17" s="90">
        <v>15708</v>
      </c>
      <c r="G17" s="69">
        <f t="shared" si="4"/>
        <v>4.7810033104150752E-2</v>
      </c>
      <c r="H17" s="89">
        <v>102</v>
      </c>
      <c r="I17" s="90">
        <v>973</v>
      </c>
      <c r="J17" s="69">
        <f t="shared" si="1"/>
        <v>0.10483042137718397</v>
      </c>
      <c r="K17" s="89">
        <v>435</v>
      </c>
      <c r="L17" s="90">
        <v>3149</v>
      </c>
      <c r="M17" s="69">
        <f t="shared" si="2"/>
        <v>0.13813909177516673</v>
      </c>
      <c r="N17" s="89">
        <f t="shared" si="5"/>
        <v>7919</v>
      </c>
      <c r="O17" s="90">
        <f t="shared" si="5"/>
        <v>337672</v>
      </c>
      <c r="P17" s="69">
        <f t="shared" si="3"/>
        <v>2.3451751996019805E-2</v>
      </c>
      <c r="Q17" s="67"/>
      <c r="R17" s="67"/>
    </row>
    <row r="18" spans="1:18">
      <c r="A18" s="73">
        <v>2017</v>
      </c>
      <c r="B18" s="89">
        <v>6135</v>
      </c>
      <c r="C18" s="90">
        <v>329235</v>
      </c>
      <c r="D18" s="69">
        <f t="shared" si="0"/>
        <v>1.8634106337418563E-2</v>
      </c>
      <c r="E18" s="89">
        <v>482</v>
      </c>
      <c r="F18" s="90">
        <v>14457</v>
      </c>
      <c r="G18" s="69">
        <f t="shared" si="4"/>
        <v>3.3340250397731204E-2</v>
      </c>
      <c r="H18" s="89">
        <v>47</v>
      </c>
      <c r="I18" s="90">
        <v>640</v>
      </c>
      <c r="J18" s="69">
        <f t="shared" si="1"/>
        <v>7.3437500000000003E-2</v>
      </c>
      <c r="K18" s="89">
        <v>275</v>
      </c>
      <c r="L18" s="90">
        <v>2650</v>
      </c>
      <c r="M18" s="69">
        <f t="shared" si="2"/>
        <v>0.10377358490566038</v>
      </c>
      <c r="N18" s="89">
        <f t="shared" si="5"/>
        <v>6939</v>
      </c>
      <c r="O18" s="90">
        <f t="shared" si="5"/>
        <v>346982</v>
      </c>
      <c r="P18" s="69">
        <f t="shared" si="3"/>
        <v>1.9998155523917666E-2</v>
      </c>
      <c r="Q18" s="67"/>
      <c r="R18" s="67"/>
    </row>
    <row r="19" spans="1:18">
      <c r="A19" s="73">
        <v>2018</v>
      </c>
      <c r="B19" s="89">
        <v>6304</v>
      </c>
      <c r="C19" s="90">
        <v>329438</v>
      </c>
      <c r="D19" s="69">
        <f t="shared" si="0"/>
        <v>1.91356188417851E-2</v>
      </c>
      <c r="E19" s="89">
        <v>350</v>
      </c>
      <c r="F19" s="90">
        <v>12146</v>
      </c>
      <c r="G19" s="69">
        <f t="shared" si="4"/>
        <v>2.8816071134529886E-2</v>
      </c>
      <c r="H19" s="89">
        <v>66</v>
      </c>
      <c r="I19" s="90">
        <v>826</v>
      </c>
      <c r="J19" s="69">
        <f t="shared" si="1"/>
        <v>7.990314769975787E-2</v>
      </c>
      <c r="K19" s="89">
        <v>229</v>
      </c>
      <c r="L19" s="90">
        <v>2585</v>
      </c>
      <c r="M19" s="69">
        <f t="shared" si="2"/>
        <v>8.8588007736943905E-2</v>
      </c>
      <c r="N19" s="89">
        <f t="shared" si="5"/>
        <v>6949</v>
      </c>
      <c r="O19" s="90">
        <f t="shared" si="5"/>
        <v>344995</v>
      </c>
      <c r="P19" s="69">
        <f t="shared" si="3"/>
        <v>2.0142320903201495E-2</v>
      </c>
      <c r="Q19" s="67"/>
      <c r="R19" s="67"/>
    </row>
    <row r="20" spans="1:18">
      <c r="A20" s="73">
        <v>2019</v>
      </c>
      <c r="B20" s="89">
        <v>4375</v>
      </c>
      <c r="C20" s="90">
        <v>317828</v>
      </c>
      <c r="D20" s="69">
        <f t="shared" si="0"/>
        <v>1.3765307021407805E-2</v>
      </c>
      <c r="E20" s="89">
        <v>371</v>
      </c>
      <c r="F20" s="90">
        <v>16698</v>
      </c>
      <c r="G20" s="69">
        <f t="shared" si="4"/>
        <v>2.221822972811115E-2</v>
      </c>
      <c r="H20" s="89">
        <v>7</v>
      </c>
      <c r="I20" s="90">
        <v>190</v>
      </c>
      <c r="J20" s="69">
        <f t="shared" si="1"/>
        <v>3.6842105263157891E-2</v>
      </c>
      <c r="K20" s="89">
        <v>246</v>
      </c>
      <c r="L20" s="90">
        <v>3606</v>
      </c>
      <c r="M20" s="69">
        <f t="shared" si="2"/>
        <v>6.8219633943427616E-2</v>
      </c>
      <c r="N20" s="89">
        <f t="shared" si="5"/>
        <v>4999</v>
      </c>
      <c r="O20" s="90">
        <f t="shared" si="5"/>
        <v>338322</v>
      </c>
      <c r="P20" s="69">
        <f t="shared" si="3"/>
        <v>1.4775864413192166E-2</v>
      </c>
      <c r="Q20" s="67"/>
      <c r="R20" s="67"/>
    </row>
    <row r="21" spans="1:18">
      <c r="A21" s="73">
        <v>2020</v>
      </c>
      <c r="B21" s="89">
        <v>3427</v>
      </c>
      <c r="C21" s="90">
        <v>225773</v>
      </c>
      <c r="D21" s="69">
        <f t="shared" si="0"/>
        <v>1.517896294065278E-2</v>
      </c>
      <c r="E21" s="89">
        <v>169</v>
      </c>
      <c r="F21" s="90">
        <v>8212</v>
      </c>
      <c r="G21" s="69">
        <f t="shared" si="4"/>
        <v>2.0579639551875306E-2</v>
      </c>
      <c r="H21" s="89">
        <v>25</v>
      </c>
      <c r="I21" s="90">
        <v>533</v>
      </c>
      <c r="J21" s="69">
        <f t="shared" si="1"/>
        <v>4.6904315196998121E-2</v>
      </c>
      <c r="K21" s="89">
        <v>90</v>
      </c>
      <c r="L21" s="90">
        <v>1815</v>
      </c>
      <c r="M21" s="69">
        <f t="shared" si="2"/>
        <v>4.9586776859504134E-2</v>
      </c>
      <c r="N21" s="89">
        <f t="shared" si="5"/>
        <v>3711</v>
      </c>
      <c r="O21" s="90">
        <f t="shared" si="5"/>
        <v>236333</v>
      </c>
      <c r="P21" s="69">
        <f t="shared" si="3"/>
        <v>1.5702419890578124E-2</v>
      </c>
      <c r="Q21" s="67"/>
      <c r="R21" s="67"/>
    </row>
    <row r="22" spans="1:18">
      <c r="A22" s="73">
        <v>2021</v>
      </c>
      <c r="B22" s="89">
        <v>841</v>
      </c>
      <c r="C22" s="90">
        <v>38876</v>
      </c>
      <c r="D22" s="69">
        <f t="shared" si="0"/>
        <v>2.1632884041568063E-2</v>
      </c>
      <c r="E22" s="89">
        <v>132</v>
      </c>
      <c r="F22" s="90">
        <v>845</v>
      </c>
      <c r="G22" s="69">
        <f t="shared" si="4"/>
        <v>0.15621301775147928</v>
      </c>
      <c r="H22" s="89">
        <v>14</v>
      </c>
      <c r="I22" s="90">
        <v>157</v>
      </c>
      <c r="J22" s="69">
        <f t="shared" si="1"/>
        <v>8.9171974522292988E-2</v>
      </c>
      <c r="K22" s="89">
        <v>24</v>
      </c>
      <c r="L22" s="90">
        <v>202</v>
      </c>
      <c r="M22" s="69">
        <f t="shared" si="2"/>
        <v>0.11881188118811881</v>
      </c>
      <c r="N22" s="89">
        <f t="shared" si="5"/>
        <v>1011</v>
      </c>
      <c r="O22" s="90">
        <f t="shared" si="5"/>
        <v>40080</v>
      </c>
      <c r="P22" s="69">
        <f t="shared" si="3"/>
        <v>2.5224550898203593E-2</v>
      </c>
      <c r="Q22" s="67"/>
      <c r="R22" s="67"/>
    </row>
    <row r="23" spans="1:18" ht="13" thickBot="1">
      <c r="A23" s="73">
        <v>2022</v>
      </c>
      <c r="B23" s="91">
        <v>29</v>
      </c>
      <c r="C23" s="92">
        <v>348</v>
      </c>
      <c r="D23" s="93">
        <f t="shared" si="0"/>
        <v>8.3333333333333329E-2</v>
      </c>
      <c r="E23" s="91">
        <v>7</v>
      </c>
      <c r="F23" s="92">
        <v>28</v>
      </c>
      <c r="G23" s="93">
        <f t="shared" si="4"/>
        <v>0.25</v>
      </c>
      <c r="H23" s="91"/>
      <c r="I23" s="92">
        <v>1</v>
      </c>
      <c r="J23" s="93">
        <f t="shared" si="1"/>
        <v>0</v>
      </c>
      <c r="K23" s="91">
        <v>1</v>
      </c>
      <c r="L23" s="92">
        <v>5</v>
      </c>
      <c r="M23" s="93">
        <f t="shared" si="2"/>
        <v>0.2</v>
      </c>
      <c r="N23" s="91">
        <f t="shared" si="5"/>
        <v>37</v>
      </c>
      <c r="O23" s="92">
        <f t="shared" si="5"/>
        <v>382</v>
      </c>
      <c r="P23" s="93">
        <f t="shared" si="3"/>
        <v>9.6858638743455502E-2</v>
      </c>
      <c r="Q23" s="67"/>
      <c r="R23" s="67"/>
    </row>
    <row r="24" spans="1:18" ht="13.5" thickBot="1">
      <c r="A24" s="13" t="s">
        <v>27</v>
      </c>
      <c r="B24" s="22">
        <f>SUM(B8:B23)</f>
        <v>131549</v>
      </c>
      <c r="C24" s="24">
        <f>SUM(C8:C23)</f>
        <v>3475076</v>
      </c>
      <c r="D24" s="16">
        <f>B24/C24</f>
        <v>3.7854999430228291E-2</v>
      </c>
      <c r="E24" s="22">
        <f>SUM(E8:E23)</f>
        <v>9425</v>
      </c>
      <c r="F24" s="24">
        <f>SUM(F8:F23)</f>
        <v>130946</v>
      </c>
      <c r="G24" s="16">
        <f>E24/F24</f>
        <v>7.197623447833458E-2</v>
      </c>
      <c r="H24" s="22">
        <f>SUM(H8:H23)</f>
        <v>1174</v>
      </c>
      <c r="I24" s="24">
        <f>SUM(I8:I23)</f>
        <v>12319</v>
      </c>
      <c r="J24" s="16">
        <f>H24/I24</f>
        <v>9.5299943177205942E-2</v>
      </c>
      <c r="K24" s="22">
        <f>SUM(K8:K23)</f>
        <v>3755</v>
      </c>
      <c r="L24" s="24">
        <f>SUM(L8:L23)</f>
        <v>27551</v>
      </c>
      <c r="M24" s="16">
        <f>K24/L24</f>
        <v>0.13629269355014337</v>
      </c>
      <c r="N24" s="22">
        <f>SUM(N8:N23)</f>
        <v>145903</v>
      </c>
      <c r="O24" s="24">
        <f>SUM(O8:O23)</f>
        <v>3645892</v>
      </c>
      <c r="P24" s="16">
        <f>N24/O24</f>
        <v>4.0018464617163643E-2</v>
      </c>
      <c r="Q24" s="67"/>
      <c r="R24" s="99"/>
    </row>
    <row r="25" spans="1:18" ht="13">
      <c r="A25" s="30"/>
      <c r="B25" s="82"/>
      <c r="C25" s="82"/>
      <c r="D25" s="106"/>
      <c r="E25" s="82"/>
      <c r="F25" s="82"/>
      <c r="G25" s="106"/>
      <c r="H25" s="82"/>
      <c r="I25" s="82"/>
      <c r="J25" s="106"/>
      <c r="K25" s="82"/>
      <c r="L25" s="82"/>
      <c r="M25" s="106"/>
      <c r="N25" s="82"/>
      <c r="O25" s="82"/>
      <c r="P25" s="106"/>
      <c r="Q25" s="67"/>
      <c r="R25" s="67"/>
    </row>
    <row r="26" spans="1:18">
      <c r="A26" s="67"/>
      <c r="B26" s="67"/>
      <c r="C26" s="67"/>
      <c r="D26" s="67"/>
      <c r="E26" s="67"/>
      <c r="F26" s="67"/>
      <c r="G26" s="67"/>
      <c r="H26" s="67"/>
      <c r="I26" s="67"/>
      <c r="J26" s="67"/>
      <c r="K26" s="67"/>
      <c r="L26" s="67"/>
      <c r="M26" s="67"/>
      <c r="N26" s="67"/>
      <c r="O26" s="67"/>
      <c r="P26" s="67"/>
      <c r="Q26" s="67"/>
      <c r="R26" s="67"/>
    </row>
    <row r="27" spans="1:18" ht="12.75" customHeight="1">
      <c r="A27" s="67"/>
      <c r="B27" s="67"/>
      <c r="C27" s="67"/>
      <c r="D27" s="67"/>
      <c r="E27" s="67"/>
      <c r="F27" s="67"/>
      <c r="G27" s="67"/>
      <c r="H27" s="67"/>
      <c r="I27" s="67"/>
      <c r="J27" s="67"/>
      <c r="K27" s="67"/>
      <c r="L27" s="67"/>
      <c r="M27" s="67"/>
      <c r="N27" s="67"/>
      <c r="O27" s="67"/>
      <c r="P27" s="67"/>
      <c r="Q27" s="67"/>
      <c r="R27" s="67"/>
    </row>
    <row r="30" spans="1:18">
      <c r="A30" s="67"/>
      <c r="B30" s="67"/>
      <c r="C30" s="67"/>
      <c r="D30" s="67"/>
      <c r="E30" s="67"/>
      <c r="F30" s="67"/>
      <c r="G30" s="67"/>
      <c r="H30" s="67"/>
      <c r="I30" s="67"/>
      <c r="J30" s="67"/>
      <c r="K30" s="67"/>
      <c r="L30" s="67"/>
      <c r="M30" s="67"/>
      <c r="N30" s="67"/>
      <c r="O30" s="67"/>
      <c r="P30" s="67"/>
      <c r="Q30" s="67"/>
      <c r="R30" s="67"/>
    </row>
    <row r="31" spans="1:18">
      <c r="A31" s="67"/>
      <c r="B31" s="67"/>
      <c r="C31" s="67"/>
      <c r="D31" s="67"/>
      <c r="E31" s="67"/>
      <c r="F31" s="67"/>
      <c r="G31" s="67"/>
      <c r="H31" s="67"/>
      <c r="I31" s="67"/>
      <c r="J31" s="67"/>
      <c r="K31" s="67"/>
      <c r="L31" s="67"/>
      <c r="M31" s="67"/>
      <c r="N31" s="67"/>
      <c r="O31" s="67"/>
      <c r="P31" s="67"/>
      <c r="Q31" s="67"/>
      <c r="R31" s="67"/>
    </row>
    <row r="32" spans="1:18" ht="13">
      <c r="A32" s="67"/>
      <c r="B32" s="67"/>
      <c r="C32" s="67"/>
      <c r="D32" s="67"/>
      <c r="E32" s="67"/>
      <c r="F32" s="67"/>
      <c r="G32" s="67"/>
      <c r="H32" s="67"/>
      <c r="I32" s="67"/>
      <c r="J32" s="67"/>
      <c r="K32" s="67"/>
      <c r="L32" s="67"/>
      <c r="M32" s="67"/>
      <c r="N32" s="67"/>
      <c r="O32" s="67"/>
      <c r="P32" s="67"/>
      <c r="Q32" s="246"/>
      <c r="R32" s="67"/>
    </row>
    <row r="33" spans="17:17" ht="13">
      <c r="Q33" s="247"/>
    </row>
    <row r="34" spans="17:17" ht="13">
      <c r="Q34" s="247"/>
    </row>
    <row r="35" spans="17:17" ht="13">
      <c r="Q35" s="247"/>
    </row>
    <row r="36" spans="17:17" ht="13.5" customHeight="1">
      <c r="Q36" s="247"/>
    </row>
    <row r="37" spans="17:17" ht="13">
      <c r="Q37" s="247"/>
    </row>
    <row r="38" spans="17:17" ht="13">
      <c r="Q38" s="247"/>
    </row>
    <row r="39" spans="17:17" ht="13">
      <c r="Q39" s="247"/>
    </row>
    <row r="40" spans="17:17" ht="13">
      <c r="Q40" s="247"/>
    </row>
    <row r="41" spans="17:17" ht="13">
      <c r="Q41" s="247"/>
    </row>
    <row r="42" spans="17:17" ht="13">
      <c r="Q42" s="247"/>
    </row>
    <row r="43" spans="17:17" ht="13">
      <c r="Q43" s="247"/>
    </row>
    <row r="44" spans="17:17" ht="13">
      <c r="Q44" s="247"/>
    </row>
    <row r="45" spans="17:17" ht="13">
      <c r="Q45" s="247"/>
    </row>
    <row r="46" spans="17:17" ht="13">
      <c r="Q46" s="247"/>
    </row>
    <row r="47" spans="17:17" ht="13">
      <c r="Q47" s="247"/>
    </row>
    <row r="48" spans="17:17" ht="13">
      <c r="Q48" s="247"/>
    </row>
    <row r="49" spans="17:17" ht="13.5" customHeight="1">
      <c r="Q49" s="248"/>
    </row>
    <row r="50" spans="17:17" ht="13">
      <c r="Q50" s="248"/>
    </row>
    <row r="51" spans="17:17" ht="13">
      <c r="Q51" s="248"/>
    </row>
    <row r="52" spans="17:17" ht="13">
      <c r="Q52" s="248"/>
    </row>
    <row r="53" spans="17:17" ht="13">
      <c r="Q53" s="248"/>
    </row>
    <row r="54" spans="17:17">
      <c r="Q54" s="67"/>
    </row>
    <row r="55" spans="17:17">
      <c r="Q55" s="67"/>
    </row>
    <row r="56" spans="17:17">
      <c r="Q56" s="67"/>
    </row>
    <row r="57" spans="17:17">
      <c r="Q57" s="67"/>
    </row>
    <row r="58" spans="17:17">
      <c r="Q58" s="67"/>
    </row>
    <row r="59" spans="17:17">
      <c r="Q59" s="67"/>
    </row>
    <row r="60" spans="17:17">
      <c r="Q60" s="67"/>
    </row>
    <row r="61" spans="17:17">
      <c r="Q61" s="67"/>
    </row>
    <row r="62" spans="17:17">
      <c r="Q62" s="67"/>
    </row>
    <row r="69" ht="13.5" customHeight="1"/>
  </sheetData>
  <mergeCells count="7">
    <mergeCell ref="A4:Q4"/>
    <mergeCell ref="N6:P6"/>
    <mergeCell ref="K6:M6"/>
    <mergeCell ref="H6:J6"/>
    <mergeCell ref="A6:A7"/>
    <mergeCell ref="B6:D6"/>
    <mergeCell ref="E6:G6"/>
  </mergeCells>
  <phoneticPr fontId="0" type="noConversion"/>
  <pageMargins left="0.75" right="0.75" top="1" bottom="1" header="0.5" footer="0.5"/>
  <pageSetup scale="51" orientation="portrait" r:id="rId1"/>
  <headerFooter alignWithMargins="0">
    <oddFooter>&amp;C&amp;14B-&amp;P-4</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2">
    <pageSetUpPr fitToPage="1"/>
  </sheetPr>
  <dimension ref="A1:U29"/>
  <sheetViews>
    <sheetView zoomScale="80" zoomScaleNormal="80" workbookViewId="0"/>
  </sheetViews>
  <sheetFormatPr defaultColWidth="9.1796875" defaultRowHeight="12.5"/>
  <cols>
    <col min="1" max="1" width="10.54296875" style="15" customWidth="1"/>
    <col min="2" max="2" width="10.26953125" style="25" customWidth="1"/>
    <col min="3" max="3" width="11.7265625" style="25" customWidth="1"/>
    <col min="4" max="4" width="12.7265625" style="25" customWidth="1"/>
    <col min="5" max="5" width="10.26953125" style="25" customWidth="1"/>
    <col min="6" max="6" width="11.7265625" style="25" customWidth="1"/>
    <col min="7" max="7" width="12.7265625" style="25" customWidth="1"/>
    <col min="8" max="8" width="10.26953125" style="25" customWidth="1"/>
    <col min="9" max="9" width="8.54296875" style="25" customWidth="1"/>
    <col min="10" max="10" width="12.7265625" style="25" customWidth="1"/>
    <col min="11" max="11" width="10.26953125" style="25" customWidth="1"/>
    <col min="12" max="12" width="9" style="25" customWidth="1"/>
    <col min="13" max="13" width="12.26953125" style="25" customWidth="1"/>
    <col min="14" max="14" width="10.26953125" style="25" customWidth="1"/>
    <col min="15" max="15" width="14.1796875" style="25" bestFit="1" customWidth="1"/>
    <col min="16" max="16" width="12.81640625" style="25" customWidth="1"/>
    <col min="17" max="16384" width="9.1796875" style="15"/>
  </cols>
  <sheetData>
    <row r="1" spans="1:21" ht="25">
      <c r="A1" s="35" t="s">
        <v>21</v>
      </c>
      <c r="B1" s="71"/>
      <c r="C1" s="71"/>
      <c r="D1" s="71"/>
      <c r="E1" s="71"/>
      <c r="F1" s="71"/>
      <c r="G1" s="71"/>
      <c r="H1" s="71"/>
      <c r="I1" s="71"/>
      <c r="J1" s="71"/>
      <c r="K1" s="71"/>
      <c r="L1" s="71"/>
      <c r="M1" s="71"/>
      <c r="N1" s="71"/>
      <c r="O1" s="71"/>
      <c r="P1" s="71"/>
      <c r="Q1" s="67"/>
      <c r="R1" s="67"/>
      <c r="S1" s="67"/>
      <c r="T1" s="67"/>
      <c r="U1" s="249"/>
    </row>
    <row r="2" spans="1:21" ht="18">
      <c r="A2" s="12" t="s">
        <v>98</v>
      </c>
      <c r="B2" s="9"/>
      <c r="C2" s="9"/>
      <c r="D2" s="9"/>
      <c r="E2" s="9"/>
      <c r="F2" s="9"/>
      <c r="G2" s="9"/>
      <c r="H2" s="9"/>
      <c r="I2" s="9"/>
      <c r="J2" s="9"/>
      <c r="K2" s="9"/>
      <c r="L2" s="9"/>
      <c r="M2" s="9"/>
      <c r="N2" s="9"/>
      <c r="O2" s="9"/>
      <c r="P2" s="9"/>
      <c r="Q2" s="67"/>
      <c r="R2" s="67"/>
      <c r="S2" s="67"/>
      <c r="T2" s="67"/>
      <c r="U2" s="67"/>
    </row>
    <row r="3" spans="1:21" ht="14">
      <c r="A3" s="10"/>
      <c r="B3" s="9"/>
      <c r="C3" s="9"/>
      <c r="D3" s="9"/>
      <c r="E3" s="9"/>
      <c r="F3" s="9"/>
      <c r="G3" s="9"/>
      <c r="H3" s="9"/>
      <c r="I3" s="9"/>
      <c r="J3" s="9"/>
      <c r="K3" s="9"/>
      <c r="L3" s="9"/>
      <c r="M3" s="9"/>
      <c r="N3" s="9"/>
      <c r="O3" s="9"/>
      <c r="P3" s="9"/>
      <c r="Q3" s="67"/>
      <c r="R3" s="67"/>
      <c r="S3" s="67"/>
      <c r="T3" s="67"/>
      <c r="U3" s="67"/>
    </row>
    <row r="4" spans="1:21" ht="17.25" customHeight="1">
      <c r="A4" s="290" t="s">
        <v>99</v>
      </c>
      <c r="B4" s="290"/>
      <c r="C4" s="290"/>
      <c r="D4" s="290"/>
      <c r="E4" s="290"/>
      <c r="F4" s="290"/>
      <c r="G4" s="290"/>
      <c r="H4" s="290"/>
      <c r="I4" s="290"/>
      <c r="J4" s="290"/>
      <c r="K4" s="290"/>
      <c r="L4" s="290"/>
      <c r="M4" s="290"/>
      <c r="N4" s="290"/>
      <c r="O4" s="290"/>
      <c r="P4" s="290"/>
      <c r="Q4" s="290"/>
      <c r="R4" s="67"/>
      <c r="S4" s="67"/>
      <c r="T4" s="67"/>
      <c r="U4" s="67"/>
    </row>
    <row r="5" spans="1:21" ht="17.25" customHeight="1">
      <c r="A5" s="290"/>
      <c r="B5" s="290"/>
      <c r="C5" s="290"/>
      <c r="D5" s="290"/>
      <c r="E5" s="290"/>
      <c r="F5" s="290"/>
      <c r="G5" s="290"/>
      <c r="H5" s="290"/>
      <c r="I5" s="290"/>
      <c r="J5" s="290"/>
      <c r="K5" s="290"/>
      <c r="L5" s="290"/>
      <c r="M5" s="290"/>
      <c r="N5" s="290"/>
      <c r="O5" s="290"/>
      <c r="P5" s="290"/>
      <c r="Q5" s="290"/>
      <c r="R5" s="67"/>
      <c r="S5" s="67"/>
      <c r="T5" s="67"/>
      <c r="U5" s="67"/>
    </row>
    <row r="6" spans="1:21">
      <c r="A6" s="290"/>
      <c r="B6" s="290"/>
      <c r="C6" s="290"/>
      <c r="D6" s="290"/>
      <c r="E6" s="290"/>
      <c r="F6" s="290"/>
      <c r="G6" s="290"/>
      <c r="H6" s="290"/>
      <c r="I6" s="290"/>
      <c r="J6" s="290"/>
      <c r="K6" s="290"/>
      <c r="L6" s="290"/>
      <c r="M6" s="290"/>
      <c r="N6" s="290"/>
      <c r="O6" s="290"/>
      <c r="P6" s="290"/>
      <c r="Q6" s="290"/>
      <c r="R6" s="67"/>
      <c r="S6" s="67"/>
      <c r="T6" s="67"/>
      <c r="U6" s="67"/>
    </row>
    <row r="7" spans="1:21" ht="13.5" customHeight="1">
      <c r="A7" s="290"/>
      <c r="B7" s="290"/>
      <c r="C7" s="290"/>
      <c r="D7" s="290"/>
      <c r="E7" s="290"/>
      <c r="F7" s="290"/>
      <c r="G7" s="290"/>
      <c r="H7" s="290"/>
      <c r="I7" s="290"/>
      <c r="J7" s="290"/>
      <c r="K7" s="290"/>
      <c r="L7" s="290"/>
      <c r="M7" s="290"/>
      <c r="N7" s="290"/>
      <c r="O7" s="290"/>
      <c r="P7" s="290"/>
      <c r="Q7" s="290"/>
      <c r="R7" s="67"/>
      <c r="S7" s="67"/>
      <c r="T7" s="67"/>
      <c r="U7" s="67"/>
    </row>
    <row r="8" spans="1:21" ht="14.5" thickBot="1">
      <c r="A8" s="1"/>
      <c r="B8" s="9"/>
      <c r="C8" s="9"/>
      <c r="D8" s="9"/>
      <c r="E8" s="9"/>
      <c r="F8" s="9"/>
      <c r="G8" s="9"/>
      <c r="H8" s="9"/>
      <c r="I8" s="9"/>
      <c r="J8" s="9"/>
      <c r="K8" s="9"/>
      <c r="L8" s="9"/>
      <c r="M8" s="9"/>
      <c r="N8" s="9"/>
      <c r="O8" s="9"/>
      <c r="P8" s="9"/>
      <c r="Q8" s="67"/>
      <c r="R8" s="67"/>
      <c r="S8" s="67"/>
      <c r="T8" s="67"/>
      <c r="U8" s="67"/>
    </row>
    <row r="9" spans="1:21" ht="13.5" customHeight="1" thickBot="1">
      <c r="A9" s="294" t="s">
        <v>24</v>
      </c>
      <c r="B9" s="309" t="s">
        <v>28</v>
      </c>
      <c r="C9" s="310"/>
      <c r="D9" s="311"/>
      <c r="E9" s="309" t="s">
        <v>29</v>
      </c>
      <c r="F9" s="310"/>
      <c r="G9" s="311"/>
      <c r="H9" s="309" t="s">
        <v>30</v>
      </c>
      <c r="I9" s="310"/>
      <c r="J9" s="311"/>
      <c r="K9" s="309" t="s">
        <v>31</v>
      </c>
      <c r="L9" s="310"/>
      <c r="M9" s="311"/>
      <c r="N9" s="309" t="s">
        <v>27</v>
      </c>
      <c r="O9" s="310"/>
      <c r="P9" s="311"/>
      <c r="Q9" s="67"/>
      <c r="R9" s="67"/>
      <c r="S9" s="67"/>
      <c r="T9" s="67"/>
      <c r="U9" s="67"/>
    </row>
    <row r="10" spans="1:21" ht="28.5" customHeight="1" thickBot="1">
      <c r="A10" s="295"/>
      <c r="B10" s="51" t="s">
        <v>100</v>
      </c>
      <c r="C10" s="64" t="s">
        <v>101</v>
      </c>
      <c r="D10" s="52" t="s">
        <v>75</v>
      </c>
      <c r="E10" s="51" t="s">
        <v>100</v>
      </c>
      <c r="F10" s="64" t="s">
        <v>101</v>
      </c>
      <c r="G10" s="52" t="s">
        <v>75</v>
      </c>
      <c r="H10" s="51" t="s">
        <v>100</v>
      </c>
      <c r="I10" s="64" t="s">
        <v>101</v>
      </c>
      <c r="J10" s="52" t="s">
        <v>75</v>
      </c>
      <c r="K10" s="51" t="s">
        <v>100</v>
      </c>
      <c r="L10" s="64" t="s">
        <v>101</v>
      </c>
      <c r="M10" s="52" t="s">
        <v>75</v>
      </c>
      <c r="N10" s="51" t="s">
        <v>100</v>
      </c>
      <c r="O10" s="64" t="s">
        <v>101</v>
      </c>
      <c r="P10" s="52" t="s">
        <v>75</v>
      </c>
      <c r="Q10" s="67"/>
      <c r="R10" s="67"/>
      <c r="S10" s="67"/>
      <c r="T10" s="67"/>
      <c r="U10" s="67"/>
    </row>
    <row r="11" spans="1:21">
      <c r="A11" s="73">
        <v>2007</v>
      </c>
      <c r="B11" s="86">
        <v>0</v>
      </c>
      <c r="C11" s="87">
        <v>148553</v>
      </c>
      <c r="D11" s="70">
        <f t="shared" ref="D11:D26" si="0">IF(C11=0, "NA", B11/C11)</f>
        <v>0</v>
      </c>
      <c r="E11" s="86"/>
      <c r="F11" s="87"/>
      <c r="G11" s="70"/>
      <c r="H11" s="86">
        <v>0</v>
      </c>
      <c r="I11" s="87">
        <v>68</v>
      </c>
      <c r="J11" s="70">
        <f t="shared" ref="J11:J26" si="1">IF(I11=0, "NA", H11/I11)</f>
        <v>0</v>
      </c>
      <c r="K11" s="86">
        <v>0</v>
      </c>
      <c r="L11" s="87">
        <v>1381</v>
      </c>
      <c r="M11" s="69">
        <f t="shared" ref="M11:M26" si="2">IF(L11=0, "NA", K11/L11)</f>
        <v>0</v>
      </c>
      <c r="N11" s="86">
        <v>0</v>
      </c>
      <c r="O11" s="87">
        <f>SUM(L11,I11,F11,C11)</f>
        <v>150002</v>
      </c>
      <c r="P11" s="70">
        <f t="shared" ref="P11:P26" si="3">IF(O11=0, "NA", N11/O11)</f>
        <v>0</v>
      </c>
      <c r="Q11" s="67"/>
      <c r="R11" s="67"/>
      <c r="S11" s="67"/>
      <c r="T11" s="67"/>
      <c r="U11" s="67"/>
    </row>
    <row r="12" spans="1:21">
      <c r="A12" s="73">
        <v>2008</v>
      </c>
      <c r="B12" s="89">
        <v>0</v>
      </c>
      <c r="C12" s="90">
        <v>160364</v>
      </c>
      <c r="D12" s="69">
        <f t="shared" si="0"/>
        <v>0</v>
      </c>
      <c r="E12" s="89">
        <v>0</v>
      </c>
      <c r="F12" s="90">
        <v>6264</v>
      </c>
      <c r="G12" s="69">
        <v>0</v>
      </c>
      <c r="H12" s="89">
        <v>0</v>
      </c>
      <c r="I12" s="90">
        <v>79</v>
      </c>
      <c r="J12" s="69">
        <f t="shared" si="1"/>
        <v>0</v>
      </c>
      <c r="K12" s="89">
        <v>0</v>
      </c>
      <c r="L12" s="90">
        <v>1499</v>
      </c>
      <c r="M12" s="69">
        <f t="shared" si="2"/>
        <v>0</v>
      </c>
      <c r="N12" s="89">
        <v>0</v>
      </c>
      <c r="O12" s="90">
        <f t="shared" ref="O12:O26" si="4">SUM(L12,I12,F12,C12)</f>
        <v>168206</v>
      </c>
      <c r="P12" s="69">
        <f t="shared" si="3"/>
        <v>0</v>
      </c>
      <c r="Q12" s="67"/>
      <c r="R12" s="67"/>
      <c r="S12" s="67"/>
      <c r="T12" s="67"/>
      <c r="U12" s="67"/>
    </row>
    <row r="13" spans="1:21">
      <c r="A13" s="73">
        <v>2009</v>
      </c>
      <c r="B13" s="89">
        <v>0</v>
      </c>
      <c r="C13" s="90">
        <v>136576</v>
      </c>
      <c r="D13" s="69">
        <f t="shared" si="0"/>
        <v>0</v>
      </c>
      <c r="E13" s="89">
        <v>0</v>
      </c>
      <c r="F13" s="90">
        <v>4399</v>
      </c>
      <c r="G13" s="69">
        <f t="shared" ref="G13:G26" si="5">IF(F13=0, "NA", E13/F13)</f>
        <v>0</v>
      </c>
      <c r="H13" s="89">
        <v>0</v>
      </c>
      <c r="I13" s="90">
        <v>131</v>
      </c>
      <c r="J13" s="69">
        <f t="shared" si="1"/>
        <v>0</v>
      </c>
      <c r="K13" s="89">
        <v>0</v>
      </c>
      <c r="L13" s="90">
        <v>485</v>
      </c>
      <c r="M13" s="69">
        <f t="shared" si="2"/>
        <v>0</v>
      </c>
      <c r="N13" s="89">
        <v>0</v>
      </c>
      <c r="O13" s="90">
        <f t="shared" si="4"/>
        <v>141591</v>
      </c>
      <c r="P13" s="69">
        <f t="shared" si="3"/>
        <v>0</v>
      </c>
      <c r="Q13" s="67"/>
      <c r="R13" s="67"/>
      <c r="S13" s="67"/>
      <c r="T13" s="67"/>
      <c r="U13" s="67"/>
    </row>
    <row r="14" spans="1:21">
      <c r="A14" s="73">
        <v>2010</v>
      </c>
      <c r="B14" s="89">
        <v>0</v>
      </c>
      <c r="C14" s="90">
        <v>182676</v>
      </c>
      <c r="D14" s="69">
        <f t="shared" si="0"/>
        <v>0</v>
      </c>
      <c r="E14" s="89">
        <v>0</v>
      </c>
      <c r="F14" s="90">
        <v>4389</v>
      </c>
      <c r="G14" s="69">
        <f t="shared" si="5"/>
        <v>0</v>
      </c>
      <c r="H14" s="89">
        <v>0</v>
      </c>
      <c r="I14" s="90">
        <v>254</v>
      </c>
      <c r="J14" s="69">
        <f t="shared" si="1"/>
        <v>0</v>
      </c>
      <c r="K14" s="89">
        <v>0</v>
      </c>
      <c r="L14" s="90">
        <v>526</v>
      </c>
      <c r="M14" s="69">
        <f t="shared" si="2"/>
        <v>0</v>
      </c>
      <c r="N14" s="89">
        <v>0</v>
      </c>
      <c r="O14" s="90">
        <f t="shared" si="4"/>
        <v>187845</v>
      </c>
      <c r="P14" s="69">
        <f t="shared" si="3"/>
        <v>0</v>
      </c>
      <c r="Q14" s="67"/>
      <c r="R14" s="67"/>
      <c r="S14" s="67"/>
      <c r="T14" s="67"/>
      <c r="U14" s="67"/>
    </row>
    <row r="15" spans="1:21">
      <c r="A15" s="73">
        <v>2011</v>
      </c>
      <c r="B15" s="89">
        <v>0</v>
      </c>
      <c r="C15" s="90">
        <v>204324</v>
      </c>
      <c r="D15" s="69">
        <f t="shared" si="0"/>
        <v>0</v>
      </c>
      <c r="E15" s="89">
        <v>0</v>
      </c>
      <c r="F15" s="90">
        <v>7912</v>
      </c>
      <c r="G15" s="69">
        <f t="shared" si="5"/>
        <v>0</v>
      </c>
      <c r="H15" s="89">
        <v>0</v>
      </c>
      <c r="I15" s="90">
        <v>681</v>
      </c>
      <c r="J15" s="69">
        <f t="shared" si="1"/>
        <v>0</v>
      </c>
      <c r="K15" s="89">
        <v>0</v>
      </c>
      <c r="L15" s="90">
        <v>1746</v>
      </c>
      <c r="M15" s="69">
        <f t="shared" si="2"/>
        <v>0</v>
      </c>
      <c r="N15" s="89">
        <v>0</v>
      </c>
      <c r="O15" s="90">
        <f t="shared" si="4"/>
        <v>214663</v>
      </c>
      <c r="P15" s="69">
        <f t="shared" si="3"/>
        <v>0</v>
      </c>
      <c r="Q15" s="67"/>
      <c r="R15" s="67"/>
      <c r="S15" s="67"/>
      <c r="T15" s="67"/>
      <c r="U15" s="67"/>
    </row>
    <row r="16" spans="1:21">
      <c r="A16" s="73">
        <v>2012</v>
      </c>
      <c r="B16" s="89">
        <v>0</v>
      </c>
      <c r="C16" s="90">
        <v>228484</v>
      </c>
      <c r="D16" s="69">
        <f t="shared" si="0"/>
        <v>0</v>
      </c>
      <c r="E16" s="89">
        <v>0</v>
      </c>
      <c r="F16" s="90">
        <v>8251</v>
      </c>
      <c r="G16" s="69">
        <f t="shared" si="5"/>
        <v>0</v>
      </c>
      <c r="H16" s="89">
        <v>0</v>
      </c>
      <c r="I16" s="90">
        <v>1053</v>
      </c>
      <c r="J16" s="69">
        <f t="shared" si="1"/>
        <v>0</v>
      </c>
      <c r="K16" s="89">
        <v>0</v>
      </c>
      <c r="L16" s="90">
        <v>1691</v>
      </c>
      <c r="M16" s="69">
        <f t="shared" si="2"/>
        <v>0</v>
      </c>
      <c r="N16" s="89">
        <v>0</v>
      </c>
      <c r="O16" s="90">
        <f t="shared" si="4"/>
        <v>239479</v>
      </c>
      <c r="P16" s="69">
        <f t="shared" si="3"/>
        <v>0</v>
      </c>
      <c r="Q16" s="67"/>
      <c r="R16" s="67"/>
      <c r="S16" s="67"/>
      <c r="T16" s="67"/>
      <c r="U16" s="67"/>
    </row>
    <row r="17" spans="1:16">
      <c r="A17" s="73">
        <v>2013</v>
      </c>
      <c r="B17" s="89">
        <v>0</v>
      </c>
      <c r="C17" s="90">
        <v>258212</v>
      </c>
      <c r="D17" s="69">
        <f t="shared" si="0"/>
        <v>0</v>
      </c>
      <c r="E17" s="89">
        <v>0</v>
      </c>
      <c r="F17" s="90">
        <v>7944</v>
      </c>
      <c r="G17" s="69">
        <f t="shared" si="5"/>
        <v>0</v>
      </c>
      <c r="H17" s="89">
        <v>0</v>
      </c>
      <c r="I17" s="90">
        <v>1360</v>
      </c>
      <c r="J17" s="69">
        <f t="shared" si="1"/>
        <v>0</v>
      </c>
      <c r="K17" s="89">
        <v>0</v>
      </c>
      <c r="L17" s="90">
        <v>1506</v>
      </c>
      <c r="M17" s="69">
        <f t="shared" si="2"/>
        <v>0</v>
      </c>
      <c r="N17" s="89">
        <v>0</v>
      </c>
      <c r="O17" s="90">
        <f t="shared" si="4"/>
        <v>269022</v>
      </c>
      <c r="P17" s="69">
        <f t="shared" si="3"/>
        <v>0</v>
      </c>
    </row>
    <row r="18" spans="1:16">
      <c r="A18" s="73">
        <v>2014</v>
      </c>
      <c r="B18" s="89">
        <v>0</v>
      </c>
      <c r="C18" s="90">
        <v>277663</v>
      </c>
      <c r="D18" s="69">
        <f t="shared" si="0"/>
        <v>0</v>
      </c>
      <c r="E18" s="89">
        <v>0</v>
      </c>
      <c r="F18" s="90">
        <v>9177</v>
      </c>
      <c r="G18" s="69">
        <f t="shared" si="5"/>
        <v>0</v>
      </c>
      <c r="H18" s="89">
        <v>0</v>
      </c>
      <c r="I18" s="90">
        <v>2895</v>
      </c>
      <c r="J18" s="69">
        <f t="shared" si="1"/>
        <v>0</v>
      </c>
      <c r="K18" s="89">
        <v>0</v>
      </c>
      <c r="L18" s="90">
        <v>1535</v>
      </c>
      <c r="M18" s="69">
        <f t="shared" si="2"/>
        <v>0</v>
      </c>
      <c r="N18" s="89">
        <v>0</v>
      </c>
      <c r="O18" s="90">
        <f t="shared" si="4"/>
        <v>291270</v>
      </c>
      <c r="P18" s="69">
        <f t="shared" si="3"/>
        <v>0</v>
      </c>
    </row>
    <row r="19" spans="1:16">
      <c r="A19" s="73">
        <v>2015</v>
      </c>
      <c r="B19" s="89">
        <v>0</v>
      </c>
      <c r="C19" s="90">
        <v>317876</v>
      </c>
      <c r="D19" s="69">
        <f t="shared" si="0"/>
        <v>0</v>
      </c>
      <c r="E19" s="89">
        <v>0</v>
      </c>
      <c r="F19" s="90">
        <v>14450</v>
      </c>
      <c r="G19" s="69">
        <f t="shared" si="5"/>
        <v>0</v>
      </c>
      <c r="H19" s="89">
        <v>0</v>
      </c>
      <c r="I19" s="90">
        <v>2469</v>
      </c>
      <c r="J19" s="69">
        <f t="shared" si="1"/>
        <v>0</v>
      </c>
      <c r="K19" s="89">
        <v>0</v>
      </c>
      <c r="L19" s="90">
        <v>3153</v>
      </c>
      <c r="M19" s="69">
        <f t="shared" si="2"/>
        <v>0</v>
      </c>
      <c r="N19" s="89">
        <v>0</v>
      </c>
      <c r="O19" s="90">
        <f t="shared" si="4"/>
        <v>337948</v>
      </c>
      <c r="P19" s="69">
        <f t="shared" si="3"/>
        <v>0</v>
      </c>
    </row>
    <row r="20" spans="1:16">
      <c r="A20" s="73">
        <v>2016</v>
      </c>
      <c r="B20" s="89">
        <v>0</v>
      </c>
      <c r="C20" s="90">
        <v>317753</v>
      </c>
      <c r="D20" s="69">
        <f t="shared" si="0"/>
        <v>0</v>
      </c>
      <c r="E20" s="89">
        <v>0</v>
      </c>
      <c r="F20" s="90">
        <v>15697</v>
      </c>
      <c r="G20" s="69">
        <f t="shared" si="5"/>
        <v>0</v>
      </c>
      <c r="H20" s="89">
        <v>0</v>
      </c>
      <c r="I20" s="90">
        <v>972</v>
      </c>
      <c r="J20" s="69">
        <f t="shared" si="1"/>
        <v>0</v>
      </c>
      <c r="K20" s="89">
        <v>0</v>
      </c>
      <c r="L20" s="90">
        <v>3143</v>
      </c>
      <c r="M20" s="69">
        <f t="shared" si="2"/>
        <v>0</v>
      </c>
      <c r="N20" s="89">
        <v>0</v>
      </c>
      <c r="O20" s="90">
        <f t="shared" si="4"/>
        <v>337565</v>
      </c>
      <c r="P20" s="69">
        <f t="shared" si="3"/>
        <v>0</v>
      </c>
    </row>
    <row r="21" spans="1:16">
      <c r="A21" s="73">
        <v>2017</v>
      </c>
      <c r="B21" s="89">
        <v>0</v>
      </c>
      <c r="C21" s="90">
        <v>329151</v>
      </c>
      <c r="D21" s="69">
        <f t="shared" si="0"/>
        <v>0</v>
      </c>
      <c r="E21" s="89">
        <v>0</v>
      </c>
      <c r="F21" s="90">
        <v>14444</v>
      </c>
      <c r="G21" s="69">
        <f t="shared" si="5"/>
        <v>0</v>
      </c>
      <c r="H21" s="89">
        <v>0</v>
      </c>
      <c r="I21" s="90">
        <v>640</v>
      </c>
      <c r="J21" s="69">
        <f t="shared" si="1"/>
        <v>0</v>
      </c>
      <c r="K21" s="89">
        <v>0</v>
      </c>
      <c r="L21" s="90">
        <v>2649</v>
      </c>
      <c r="M21" s="69">
        <f t="shared" si="2"/>
        <v>0</v>
      </c>
      <c r="N21" s="89">
        <v>0</v>
      </c>
      <c r="O21" s="90">
        <f t="shared" si="4"/>
        <v>346884</v>
      </c>
      <c r="P21" s="69">
        <f t="shared" si="3"/>
        <v>0</v>
      </c>
    </row>
    <row r="22" spans="1:16">
      <c r="A22" s="73">
        <v>2018</v>
      </c>
      <c r="B22" s="89">
        <v>0</v>
      </c>
      <c r="C22" s="90">
        <v>329342</v>
      </c>
      <c r="D22" s="69">
        <f t="shared" si="0"/>
        <v>0</v>
      </c>
      <c r="E22" s="89">
        <v>0</v>
      </c>
      <c r="F22" s="90">
        <v>12123</v>
      </c>
      <c r="G22" s="69">
        <f t="shared" si="5"/>
        <v>0</v>
      </c>
      <c r="H22" s="89">
        <v>0</v>
      </c>
      <c r="I22" s="90">
        <v>826</v>
      </c>
      <c r="J22" s="69">
        <f t="shared" si="1"/>
        <v>0</v>
      </c>
      <c r="K22" s="89">
        <v>0</v>
      </c>
      <c r="L22" s="90">
        <v>2585</v>
      </c>
      <c r="M22" s="69">
        <f t="shared" si="2"/>
        <v>0</v>
      </c>
      <c r="N22" s="89">
        <v>0</v>
      </c>
      <c r="O22" s="90">
        <f t="shared" si="4"/>
        <v>344876</v>
      </c>
      <c r="P22" s="69">
        <f t="shared" si="3"/>
        <v>0</v>
      </c>
    </row>
    <row r="23" spans="1:16">
      <c r="A23" s="73">
        <v>2019</v>
      </c>
      <c r="B23" s="89">
        <v>0</v>
      </c>
      <c r="C23" s="90">
        <v>317746</v>
      </c>
      <c r="D23" s="69">
        <f t="shared" si="0"/>
        <v>0</v>
      </c>
      <c r="E23" s="89">
        <v>0</v>
      </c>
      <c r="F23" s="90">
        <v>16672</v>
      </c>
      <c r="G23" s="69">
        <f t="shared" si="5"/>
        <v>0</v>
      </c>
      <c r="H23" s="89">
        <v>0</v>
      </c>
      <c r="I23" s="90">
        <v>190</v>
      </c>
      <c r="J23" s="69">
        <f t="shared" si="1"/>
        <v>0</v>
      </c>
      <c r="K23" s="89">
        <v>0</v>
      </c>
      <c r="L23" s="90">
        <v>3603</v>
      </c>
      <c r="M23" s="69">
        <f t="shared" si="2"/>
        <v>0</v>
      </c>
      <c r="N23" s="89">
        <v>0</v>
      </c>
      <c r="O23" s="90">
        <f t="shared" si="4"/>
        <v>338211</v>
      </c>
      <c r="P23" s="69">
        <f t="shared" si="3"/>
        <v>0</v>
      </c>
    </row>
    <row r="24" spans="1:16">
      <c r="A24" s="73">
        <v>2020</v>
      </c>
      <c r="B24" s="89">
        <v>0</v>
      </c>
      <c r="C24" s="90">
        <v>224670</v>
      </c>
      <c r="D24" s="69">
        <f t="shared" si="0"/>
        <v>0</v>
      </c>
      <c r="E24" s="89">
        <v>0</v>
      </c>
      <c r="F24" s="90">
        <v>8194</v>
      </c>
      <c r="G24" s="69">
        <f t="shared" si="5"/>
        <v>0</v>
      </c>
      <c r="H24" s="89">
        <v>0</v>
      </c>
      <c r="I24" s="90">
        <v>533</v>
      </c>
      <c r="J24" s="69">
        <f t="shared" si="1"/>
        <v>0</v>
      </c>
      <c r="K24" s="89">
        <v>0</v>
      </c>
      <c r="L24" s="90">
        <v>1814</v>
      </c>
      <c r="M24" s="69">
        <f t="shared" si="2"/>
        <v>0</v>
      </c>
      <c r="N24" s="89">
        <v>0</v>
      </c>
      <c r="O24" s="90">
        <f t="shared" si="4"/>
        <v>235211</v>
      </c>
      <c r="P24" s="69">
        <f t="shared" si="3"/>
        <v>0</v>
      </c>
    </row>
    <row r="25" spans="1:16">
      <c r="A25" s="73">
        <v>2021</v>
      </c>
      <c r="B25" s="89">
        <v>0</v>
      </c>
      <c r="C25" s="90">
        <v>38784</v>
      </c>
      <c r="D25" s="69">
        <f t="shared" si="0"/>
        <v>0</v>
      </c>
      <c r="E25" s="89">
        <v>0</v>
      </c>
      <c r="F25" s="90">
        <v>739</v>
      </c>
      <c r="G25" s="69">
        <f t="shared" si="5"/>
        <v>0</v>
      </c>
      <c r="H25" s="89">
        <v>0</v>
      </c>
      <c r="I25" s="90">
        <v>157</v>
      </c>
      <c r="J25" s="69">
        <f t="shared" si="1"/>
        <v>0</v>
      </c>
      <c r="K25" s="89">
        <v>0</v>
      </c>
      <c r="L25" s="90">
        <v>202</v>
      </c>
      <c r="M25" s="69">
        <f t="shared" si="2"/>
        <v>0</v>
      </c>
      <c r="N25" s="89">
        <v>0</v>
      </c>
      <c r="O25" s="90">
        <f t="shared" si="4"/>
        <v>39882</v>
      </c>
      <c r="P25" s="69">
        <f t="shared" si="3"/>
        <v>0</v>
      </c>
    </row>
    <row r="26" spans="1:16" ht="13" thickBot="1">
      <c r="A26" s="73">
        <v>2022</v>
      </c>
      <c r="B26" s="91">
        <v>0</v>
      </c>
      <c r="C26" s="92">
        <v>348</v>
      </c>
      <c r="D26" s="93">
        <f t="shared" si="0"/>
        <v>0</v>
      </c>
      <c r="E26" s="91">
        <v>0</v>
      </c>
      <c r="F26" s="92">
        <v>25</v>
      </c>
      <c r="G26" s="93">
        <f t="shared" si="5"/>
        <v>0</v>
      </c>
      <c r="H26" s="91">
        <v>0</v>
      </c>
      <c r="I26" s="92">
        <v>1</v>
      </c>
      <c r="J26" s="93">
        <f t="shared" si="1"/>
        <v>0</v>
      </c>
      <c r="K26" s="91">
        <v>0</v>
      </c>
      <c r="L26" s="92">
        <v>5</v>
      </c>
      <c r="M26" s="93">
        <f t="shared" si="2"/>
        <v>0</v>
      </c>
      <c r="N26" s="91">
        <v>0</v>
      </c>
      <c r="O26" s="92">
        <f t="shared" si="4"/>
        <v>379</v>
      </c>
      <c r="P26" s="93">
        <f t="shared" si="3"/>
        <v>0</v>
      </c>
    </row>
    <row r="27" spans="1:16" ht="13.5" thickBot="1">
      <c r="A27" s="13" t="s">
        <v>27</v>
      </c>
      <c r="B27" s="129">
        <f>SUM(B11:B26)</f>
        <v>0</v>
      </c>
      <c r="C27" s="130">
        <f>SUM(C11:C26)</f>
        <v>3472522</v>
      </c>
      <c r="D27" s="138">
        <f>B27/C27</f>
        <v>0</v>
      </c>
      <c r="E27" s="129">
        <f>SUM(E11:E26)</f>
        <v>0</v>
      </c>
      <c r="F27" s="130">
        <f>SUM(F11:F26)</f>
        <v>130680</v>
      </c>
      <c r="G27" s="138">
        <f>E27/F27</f>
        <v>0</v>
      </c>
      <c r="H27" s="129">
        <f>SUM(H11:H26)</f>
        <v>0</v>
      </c>
      <c r="I27" s="130">
        <f>SUM(I11:I26)</f>
        <v>12309</v>
      </c>
      <c r="J27" s="138">
        <f>H27/I27</f>
        <v>0</v>
      </c>
      <c r="K27" s="129">
        <f>SUM(K11:K26)</f>
        <v>0</v>
      </c>
      <c r="L27" s="130">
        <f>SUM(L11:L26)</f>
        <v>27523</v>
      </c>
      <c r="M27" s="138">
        <f>K27/L27</f>
        <v>0</v>
      </c>
      <c r="N27" s="129">
        <f>SUM(N11:N26)</f>
        <v>0</v>
      </c>
      <c r="O27" s="130">
        <f>SUM(O11:O26)</f>
        <v>3643034</v>
      </c>
      <c r="P27" s="138">
        <f>N27/O27</f>
        <v>0</v>
      </c>
    </row>
    <row r="28" spans="1:16" ht="13">
      <c r="A28" s="30"/>
      <c r="B28" s="82"/>
      <c r="C28" s="82"/>
      <c r="D28" s="139"/>
      <c r="E28" s="82"/>
      <c r="F28" s="82"/>
      <c r="G28" s="139"/>
      <c r="H28" s="82"/>
      <c r="I28" s="82"/>
      <c r="J28" s="139"/>
      <c r="K28" s="82"/>
      <c r="L28" s="82"/>
      <c r="M28" s="139"/>
      <c r="N28" s="82"/>
      <c r="O28" s="82"/>
      <c r="P28" s="139"/>
    </row>
    <row r="29" spans="1:16">
      <c r="A29" s="67"/>
      <c r="B29" s="67"/>
      <c r="C29" s="67"/>
      <c r="D29" s="67"/>
      <c r="E29" s="67"/>
      <c r="F29" s="67"/>
      <c r="G29" s="67"/>
      <c r="H29" s="67"/>
      <c r="I29" s="67"/>
      <c r="J29" s="67"/>
      <c r="K29" s="67"/>
      <c r="L29" s="67"/>
      <c r="M29" s="67"/>
      <c r="N29" s="67"/>
      <c r="O29" s="67"/>
      <c r="P29" s="67"/>
    </row>
  </sheetData>
  <mergeCells count="7">
    <mergeCell ref="A4:Q7"/>
    <mergeCell ref="A9:A10"/>
    <mergeCell ref="B9:D9"/>
    <mergeCell ref="N9:P9"/>
    <mergeCell ref="K9:M9"/>
    <mergeCell ref="H9:J9"/>
    <mergeCell ref="E9:G9"/>
  </mergeCells>
  <phoneticPr fontId="0" type="noConversion"/>
  <pageMargins left="0.75" right="0.75" top="1" bottom="1" header="0.5" footer="0.5"/>
  <pageSetup scale="45" orientation="portrait" r:id="rId1"/>
  <headerFooter alignWithMargins="0">
    <oddFooter>&amp;C&amp;14B-&amp;P-4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3">
    <pageSetUpPr fitToPage="1"/>
  </sheetPr>
  <dimension ref="A1:P82"/>
  <sheetViews>
    <sheetView zoomScale="80" zoomScaleNormal="80" workbookViewId="0"/>
  </sheetViews>
  <sheetFormatPr defaultColWidth="9.1796875" defaultRowHeight="12.5"/>
  <cols>
    <col min="1" max="1" width="12.26953125" style="15" customWidth="1"/>
    <col min="2" max="2" width="8.7265625" style="25" customWidth="1"/>
    <col min="3" max="3" width="12" style="25" customWidth="1"/>
    <col min="4" max="4" width="12.26953125" style="25" customWidth="1"/>
    <col min="5" max="5" width="8.1796875" style="25" customWidth="1"/>
    <col min="6" max="6" width="11.7265625" style="25" bestFit="1" customWidth="1"/>
    <col min="7" max="7" width="12.26953125" style="25" customWidth="1"/>
    <col min="8" max="8" width="9.26953125" style="25" customWidth="1"/>
    <col min="9" max="9" width="9.7265625" style="25" customWidth="1"/>
    <col min="10" max="10" width="12.26953125" style="25" customWidth="1"/>
    <col min="11" max="11" width="8.26953125" style="25" customWidth="1"/>
    <col min="12" max="12" width="10.453125" style="25" customWidth="1"/>
    <col min="13" max="13" width="12.26953125" style="25" customWidth="1"/>
    <col min="14" max="14" width="13.26953125" style="25" customWidth="1"/>
    <col min="15" max="15" width="13.81640625" style="25" customWidth="1"/>
    <col min="16" max="16" width="11.81640625" style="25" customWidth="1"/>
    <col min="17" max="17" width="8.54296875" style="15" customWidth="1"/>
    <col min="18" max="16384" width="9.1796875" style="15"/>
  </cols>
  <sheetData>
    <row r="1" spans="1:16" ht="25">
      <c r="A1" s="35" t="s">
        <v>21</v>
      </c>
      <c r="B1" s="71"/>
      <c r="C1" s="71"/>
      <c r="D1" s="71"/>
      <c r="E1" s="71"/>
      <c r="F1" s="71"/>
      <c r="G1" s="71"/>
      <c r="H1" s="71"/>
      <c r="I1" s="71"/>
      <c r="J1" s="71"/>
      <c r="K1" s="71"/>
      <c r="L1" s="71"/>
      <c r="M1" s="71"/>
      <c r="N1" s="71"/>
      <c r="O1" s="71"/>
      <c r="P1" s="71"/>
    </row>
    <row r="2" spans="1:16" ht="18">
      <c r="A2" s="12" t="s">
        <v>102</v>
      </c>
      <c r="B2" s="9"/>
      <c r="C2" s="9"/>
      <c r="D2" s="9"/>
      <c r="E2" s="9"/>
      <c r="F2" s="9"/>
      <c r="G2" s="9"/>
      <c r="H2" s="9"/>
      <c r="I2" s="9"/>
      <c r="J2" s="9"/>
      <c r="K2" s="9"/>
      <c r="L2" s="9"/>
      <c r="M2" s="9"/>
      <c r="N2" s="9"/>
      <c r="O2" s="9"/>
      <c r="P2" s="9"/>
    </row>
    <row r="3" spans="1:16" ht="14">
      <c r="A3" s="10"/>
      <c r="B3" s="9"/>
      <c r="C3" s="9"/>
      <c r="D3" s="9"/>
      <c r="E3" s="9"/>
      <c r="F3" s="9"/>
      <c r="G3" s="9"/>
      <c r="H3" s="9"/>
      <c r="I3" s="9"/>
      <c r="J3" s="9"/>
      <c r="K3" s="9"/>
      <c r="L3" s="9"/>
      <c r="M3" s="9"/>
      <c r="N3" s="9"/>
      <c r="O3" s="9"/>
      <c r="P3" s="9"/>
    </row>
    <row r="4" spans="1:16" ht="14.25" customHeight="1">
      <c r="A4" s="290" t="s">
        <v>103</v>
      </c>
      <c r="B4" s="290"/>
      <c r="C4" s="290"/>
      <c r="D4" s="290"/>
      <c r="E4" s="290"/>
      <c r="F4" s="290"/>
      <c r="G4" s="290"/>
      <c r="H4" s="290"/>
      <c r="I4" s="290"/>
      <c r="J4" s="290"/>
      <c r="K4" s="290"/>
      <c r="L4" s="290"/>
      <c r="M4" s="290"/>
      <c r="N4" s="290"/>
      <c r="O4" s="290"/>
      <c r="P4" s="32"/>
    </row>
    <row r="5" spans="1:16" ht="17.25" customHeight="1">
      <c r="A5" s="290"/>
      <c r="B5" s="290"/>
      <c r="C5" s="290"/>
      <c r="D5" s="290"/>
      <c r="E5" s="290"/>
      <c r="F5" s="290"/>
      <c r="G5" s="290"/>
      <c r="H5" s="290"/>
      <c r="I5" s="290"/>
      <c r="J5" s="290"/>
      <c r="K5" s="290"/>
      <c r="L5" s="290"/>
      <c r="M5" s="290"/>
      <c r="N5" s="290"/>
      <c r="O5" s="290"/>
      <c r="P5" s="32"/>
    </row>
    <row r="6" spans="1:16" ht="17.25" customHeight="1">
      <c r="A6" s="32"/>
      <c r="B6" s="32"/>
      <c r="C6" s="32"/>
      <c r="D6" s="32"/>
      <c r="E6" s="32"/>
      <c r="F6" s="32"/>
      <c r="G6" s="32"/>
      <c r="H6" s="32"/>
      <c r="I6" s="32"/>
      <c r="J6" s="32"/>
      <c r="K6" s="32"/>
      <c r="L6" s="32"/>
      <c r="M6" s="32"/>
      <c r="N6" s="32"/>
      <c r="O6" s="32"/>
      <c r="P6" s="32"/>
    </row>
    <row r="7" spans="1:16" ht="14.5" thickBot="1">
      <c r="A7" s="1"/>
      <c r="B7" s="9"/>
      <c r="C7" s="9"/>
      <c r="D7" s="9"/>
      <c r="E7" s="9"/>
      <c r="F7" s="9"/>
      <c r="G7" s="9"/>
      <c r="H7" s="9"/>
      <c r="I7" s="9"/>
      <c r="J7" s="9"/>
      <c r="K7" s="9"/>
      <c r="L7" s="9"/>
      <c r="M7" s="9"/>
      <c r="N7" s="9"/>
      <c r="O7" s="9"/>
      <c r="P7" s="9"/>
    </row>
    <row r="8" spans="1:16" ht="13.5" customHeight="1" thickBot="1">
      <c r="A8" s="294" t="s">
        <v>24</v>
      </c>
      <c r="B8" s="309" t="s">
        <v>28</v>
      </c>
      <c r="C8" s="310"/>
      <c r="D8" s="311"/>
      <c r="E8" s="309" t="s">
        <v>29</v>
      </c>
      <c r="F8" s="310"/>
      <c r="G8" s="311"/>
      <c r="H8" s="309" t="s">
        <v>30</v>
      </c>
      <c r="I8" s="310"/>
      <c r="J8" s="311"/>
      <c r="K8" s="309" t="s">
        <v>31</v>
      </c>
      <c r="L8" s="310"/>
      <c r="M8" s="311"/>
      <c r="N8" s="309" t="s">
        <v>27</v>
      </c>
      <c r="O8" s="310"/>
      <c r="P8" s="311"/>
    </row>
    <row r="9" spans="1:16" ht="26.25" customHeight="1" thickBot="1">
      <c r="A9" s="295"/>
      <c r="B9" s="51" t="s">
        <v>104</v>
      </c>
      <c r="C9" s="64" t="s">
        <v>101</v>
      </c>
      <c r="D9" s="52" t="s">
        <v>75</v>
      </c>
      <c r="E9" s="51" t="s">
        <v>104</v>
      </c>
      <c r="F9" s="64" t="s">
        <v>101</v>
      </c>
      <c r="G9" s="52" t="s">
        <v>75</v>
      </c>
      <c r="H9" s="51" t="s">
        <v>104</v>
      </c>
      <c r="I9" s="64" t="s">
        <v>101</v>
      </c>
      <c r="J9" s="52" t="s">
        <v>75</v>
      </c>
      <c r="K9" s="51" t="s">
        <v>104</v>
      </c>
      <c r="L9" s="64" t="s">
        <v>101</v>
      </c>
      <c r="M9" s="52" t="s">
        <v>75</v>
      </c>
      <c r="N9" s="51" t="s">
        <v>104</v>
      </c>
      <c r="O9" s="64" t="s">
        <v>101</v>
      </c>
      <c r="P9" s="52" t="s">
        <v>75</v>
      </c>
    </row>
    <row r="10" spans="1:16">
      <c r="A10" s="73">
        <v>2007</v>
      </c>
      <c r="B10" s="86">
        <v>15093</v>
      </c>
      <c r="C10" s="87">
        <v>148553</v>
      </c>
      <c r="D10" s="70">
        <f t="shared" ref="D10:D25" si="0">IF(C10=0, "NA", B10/C10)</f>
        <v>0.10160010232038397</v>
      </c>
      <c r="E10" s="86"/>
      <c r="F10" s="87"/>
      <c r="G10" s="70"/>
      <c r="H10" s="86">
        <v>13</v>
      </c>
      <c r="I10" s="87">
        <v>68</v>
      </c>
      <c r="J10" s="70">
        <f t="shared" ref="J10:J25" si="1">IF(I10=0, "NA", H10/I10)</f>
        <v>0.19117647058823528</v>
      </c>
      <c r="K10" s="86">
        <v>167</v>
      </c>
      <c r="L10" s="87">
        <v>1381</v>
      </c>
      <c r="M10" s="69">
        <f t="shared" ref="M10:M25" si="2">IF(L10=0, "NA", K10/L10)</f>
        <v>0.12092686459087618</v>
      </c>
      <c r="N10" s="87">
        <f>SUM(K10,H10,E10,B10)</f>
        <v>15273</v>
      </c>
      <c r="O10" s="87">
        <f>SUM(L10,I10,F10,C10)</f>
        <v>150002</v>
      </c>
      <c r="P10" s="70">
        <f t="shared" ref="P10:P25" si="3">IF(O10=0, "NA", N10/O10)</f>
        <v>0.1018186424181011</v>
      </c>
    </row>
    <row r="11" spans="1:16">
      <c r="A11" s="73">
        <v>2008</v>
      </c>
      <c r="B11" s="89">
        <v>14332</v>
      </c>
      <c r="C11" s="90">
        <v>160364</v>
      </c>
      <c r="D11" s="69">
        <f t="shared" si="0"/>
        <v>8.9371679429298342E-2</v>
      </c>
      <c r="E11" s="89">
        <v>555</v>
      </c>
      <c r="F11" s="90">
        <v>6264</v>
      </c>
      <c r="G11" s="69">
        <v>0</v>
      </c>
      <c r="H11" s="89">
        <v>18</v>
      </c>
      <c r="I11" s="90">
        <v>79</v>
      </c>
      <c r="J11" s="69">
        <f t="shared" si="1"/>
        <v>0.22784810126582278</v>
      </c>
      <c r="K11" s="89">
        <v>185</v>
      </c>
      <c r="L11" s="90">
        <v>1499</v>
      </c>
      <c r="M11" s="69">
        <f t="shared" si="2"/>
        <v>0.12341561040693796</v>
      </c>
      <c r="N11" s="90">
        <f t="shared" ref="N11:O25" si="4">SUM(K11,H11,E11,B11)</f>
        <v>15090</v>
      </c>
      <c r="O11" s="90">
        <f t="shared" si="4"/>
        <v>168206</v>
      </c>
      <c r="P11" s="69">
        <f t="shared" si="3"/>
        <v>8.971142527614949E-2</v>
      </c>
    </row>
    <row r="12" spans="1:16">
      <c r="A12" s="73">
        <v>2009</v>
      </c>
      <c r="B12" s="89">
        <v>10185</v>
      </c>
      <c r="C12" s="90">
        <v>136576</v>
      </c>
      <c r="D12" s="69">
        <f t="shared" si="0"/>
        <v>7.4573863636363633E-2</v>
      </c>
      <c r="E12" s="89">
        <v>364</v>
      </c>
      <c r="F12" s="90">
        <v>4399</v>
      </c>
      <c r="G12" s="69">
        <f t="shared" ref="G12:G25" si="5">IF(F12=0, "NA", E12/F12)</f>
        <v>8.2746078654239594E-2</v>
      </c>
      <c r="H12" s="89">
        <v>24</v>
      </c>
      <c r="I12" s="90">
        <v>131</v>
      </c>
      <c r="J12" s="69">
        <f t="shared" si="1"/>
        <v>0.18320610687022901</v>
      </c>
      <c r="K12" s="89">
        <v>56</v>
      </c>
      <c r="L12" s="90">
        <v>485</v>
      </c>
      <c r="M12" s="69">
        <f t="shared" si="2"/>
        <v>0.1154639175257732</v>
      </c>
      <c r="N12" s="90">
        <f t="shared" si="4"/>
        <v>10629</v>
      </c>
      <c r="O12" s="90">
        <f t="shared" si="4"/>
        <v>141591</v>
      </c>
      <c r="P12" s="69">
        <f t="shared" si="3"/>
        <v>7.5068330614233958E-2</v>
      </c>
    </row>
    <row r="13" spans="1:16">
      <c r="A13" s="73">
        <v>2010</v>
      </c>
      <c r="B13" s="89">
        <v>12025</v>
      </c>
      <c r="C13" s="90">
        <v>182676</v>
      </c>
      <c r="D13" s="69">
        <f t="shared" si="0"/>
        <v>6.5826928551095926E-2</v>
      </c>
      <c r="E13" s="89">
        <v>379</v>
      </c>
      <c r="F13" s="90">
        <v>4389</v>
      </c>
      <c r="G13" s="69">
        <f t="shared" si="5"/>
        <v>8.6352244246981083E-2</v>
      </c>
      <c r="H13" s="89">
        <v>37</v>
      </c>
      <c r="I13" s="90">
        <v>254</v>
      </c>
      <c r="J13" s="69">
        <f t="shared" si="1"/>
        <v>0.14566929133858267</v>
      </c>
      <c r="K13" s="89">
        <v>73</v>
      </c>
      <c r="L13" s="90">
        <v>526</v>
      </c>
      <c r="M13" s="69">
        <f t="shared" si="2"/>
        <v>0.13878326996197718</v>
      </c>
      <c r="N13" s="90">
        <f t="shared" si="4"/>
        <v>12514</v>
      </c>
      <c r="O13" s="90">
        <f t="shared" si="4"/>
        <v>187845</v>
      </c>
      <c r="P13" s="69">
        <f t="shared" si="3"/>
        <v>6.6618754824456339E-2</v>
      </c>
    </row>
    <row r="14" spans="1:16">
      <c r="A14" s="73">
        <v>2011</v>
      </c>
      <c r="B14" s="89">
        <v>12480</v>
      </c>
      <c r="C14" s="90">
        <v>204324</v>
      </c>
      <c r="D14" s="69">
        <f t="shared" si="0"/>
        <v>6.1079462030892109E-2</v>
      </c>
      <c r="E14" s="89">
        <v>545</v>
      </c>
      <c r="F14" s="90">
        <v>7912</v>
      </c>
      <c r="G14" s="69">
        <f t="shared" si="5"/>
        <v>6.8882709807886758E-2</v>
      </c>
      <c r="H14" s="89">
        <v>75</v>
      </c>
      <c r="I14" s="90">
        <v>681</v>
      </c>
      <c r="J14" s="69">
        <f t="shared" si="1"/>
        <v>0.11013215859030837</v>
      </c>
      <c r="K14" s="89">
        <v>236</v>
      </c>
      <c r="L14" s="90">
        <v>1746</v>
      </c>
      <c r="M14" s="69">
        <f t="shared" si="2"/>
        <v>0.13516609392898052</v>
      </c>
      <c r="N14" s="90">
        <f t="shared" si="4"/>
        <v>13336</v>
      </c>
      <c r="O14" s="90">
        <f t="shared" si="4"/>
        <v>214663</v>
      </c>
      <c r="P14" s="69">
        <f t="shared" si="3"/>
        <v>6.2125284748652539E-2</v>
      </c>
    </row>
    <row r="15" spans="1:16">
      <c r="A15" s="73">
        <v>2012</v>
      </c>
      <c r="B15" s="89">
        <v>12612</v>
      </c>
      <c r="C15" s="90">
        <v>228484</v>
      </c>
      <c r="D15" s="69">
        <f t="shared" si="0"/>
        <v>5.5198613469652144E-2</v>
      </c>
      <c r="E15" s="89">
        <v>527</v>
      </c>
      <c r="F15" s="90">
        <v>8251</v>
      </c>
      <c r="G15" s="69">
        <f t="shared" si="5"/>
        <v>6.3871045933826198E-2</v>
      </c>
      <c r="H15" s="89">
        <v>87</v>
      </c>
      <c r="I15" s="90">
        <v>1053</v>
      </c>
      <c r="J15" s="69">
        <f t="shared" si="1"/>
        <v>8.2621082621082614E-2</v>
      </c>
      <c r="K15" s="89">
        <v>232</v>
      </c>
      <c r="L15" s="90">
        <v>1691</v>
      </c>
      <c r="M15" s="69">
        <f t="shared" si="2"/>
        <v>0.13719692489651095</v>
      </c>
      <c r="N15" s="90">
        <f t="shared" si="4"/>
        <v>13458</v>
      </c>
      <c r="O15" s="90">
        <f t="shared" si="4"/>
        <v>239479</v>
      </c>
      <c r="P15" s="69">
        <f t="shared" si="3"/>
        <v>5.6196994308477986E-2</v>
      </c>
    </row>
    <row r="16" spans="1:16">
      <c r="A16" s="73">
        <v>2013</v>
      </c>
      <c r="B16" s="89">
        <v>13307</v>
      </c>
      <c r="C16" s="90">
        <v>258212</v>
      </c>
      <c r="D16" s="69">
        <f t="shared" si="0"/>
        <v>5.1535172648831194E-2</v>
      </c>
      <c r="E16" s="89">
        <v>468</v>
      </c>
      <c r="F16" s="90">
        <v>7944</v>
      </c>
      <c r="G16" s="69">
        <f t="shared" si="5"/>
        <v>5.8912386706948643E-2</v>
      </c>
      <c r="H16" s="89">
        <v>69</v>
      </c>
      <c r="I16" s="90">
        <v>1360</v>
      </c>
      <c r="J16" s="69">
        <f t="shared" si="1"/>
        <v>5.0735294117647059E-2</v>
      </c>
      <c r="K16" s="89">
        <v>206</v>
      </c>
      <c r="L16" s="90">
        <v>1506</v>
      </c>
      <c r="M16" s="69">
        <f t="shared" si="2"/>
        <v>0.13678618857901725</v>
      </c>
      <c r="N16" s="90">
        <f t="shared" si="4"/>
        <v>14050</v>
      </c>
      <c r="O16" s="90">
        <f t="shared" si="4"/>
        <v>269022</v>
      </c>
      <c r="P16" s="69">
        <f t="shared" si="3"/>
        <v>5.2226211982663126E-2</v>
      </c>
    </row>
    <row r="17" spans="1:16">
      <c r="A17" s="73">
        <v>2014</v>
      </c>
      <c r="B17" s="89">
        <v>11730</v>
      </c>
      <c r="C17" s="90">
        <v>277663</v>
      </c>
      <c r="D17" s="69">
        <f t="shared" si="0"/>
        <v>4.224545582234579E-2</v>
      </c>
      <c r="E17" s="89">
        <v>507</v>
      </c>
      <c r="F17" s="90">
        <v>9177</v>
      </c>
      <c r="G17" s="69">
        <f t="shared" si="5"/>
        <v>5.5246812683883623E-2</v>
      </c>
      <c r="H17" s="89">
        <v>198</v>
      </c>
      <c r="I17" s="90">
        <v>2895</v>
      </c>
      <c r="J17" s="69">
        <f t="shared" si="1"/>
        <v>6.8393782383419685E-2</v>
      </c>
      <c r="K17" s="89">
        <v>228</v>
      </c>
      <c r="L17" s="90">
        <v>1535</v>
      </c>
      <c r="M17" s="69">
        <f t="shared" si="2"/>
        <v>0.1485342019543974</v>
      </c>
      <c r="N17" s="90">
        <f t="shared" si="4"/>
        <v>12663</v>
      </c>
      <c r="O17" s="90">
        <f t="shared" si="4"/>
        <v>291270</v>
      </c>
      <c r="P17" s="69">
        <f t="shared" si="3"/>
        <v>4.3475126171593367E-2</v>
      </c>
    </row>
    <row r="18" spans="1:16">
      <c r="A18" s="73">
        <v>2015</v>
      </c>
      <c r="B18" s="89">
        <v>9572</v>
      </c>
      <c r="C18" s="90">
        <v>317876</v>
      </c>
      <c r="D18" s="69">
        <f t="shared" si="0"/>
        <v>3.011237086159383E-2</v>
      </c>
      <c r="E18" s="89">
        <v>803</v>
      </c>
      <c r="F18" s="90">
        <v>14450</v>
      </c>
      <c r="G18" s="69">
        <f t="shared" si="5"/>
        <v>5.557093425605536E-2</v>
      </c>
      <c r="H18" s="89">
        <v>164</v>
      </c>
      <c r="I18" s="90">
        <v>2469</v>
      </c>
      <c r="J18" s="69">
        <f t="shared" si="1"/>
        <v>6.6423653300931557E-2</v>
      </c>
      <c r="K18" s="89">
        <v>333</v>
      </c>
      <c r="L18" s="90">
        <v>3153</v>
      </c>
      <c r="M18" s="69">
        <f t="shared" si="2"/>
        <v>0.10561370123691723</v>
      </c>
      <c r="N18" s="90">
        <f t="shared" si="4"/>
        <v>10872</v>
      </c>
      <c r="O18" s="90">
        <f t="shared" si="4"/>
        <v>337948</v>
      </c>
      <c r="P18" s="69">
        <f t="shared" si="3"/>
        <v>3.2170629801034481E-2</v>
      </c>
    </row>
    <row r="19" spans="1:16">
      <c r="A19" s="73">
        <v>2016</v>
      </c>
      <c r="B19" s="89">
        <v>7742</v>
      </c>
      <c r="C19" s="90">
        <v>317753</v>
      </c>
      <c r="D19" s="69">
        <f t="shared" si="0"/>
        <v>2.436483683867658E-2</v>
      </c>
      <c r="E19" s="89">
        <v>521</v>
      </c>
      <c r="F19" s="90">
        <v>15697</v>
      </c>
      <c r="G19" s="69">
        <f t="shared" si="5"/>
        <v>3.3191055615722748E-2</v>
      </c>
      <c r="H19" s="89">
        <v>72</v>
      </c>
      <c r="I19" s="90">
        <v>972</v>
      </c>
      <c r="J19" s="69">
        <f t="shared" si="1"/>
        <v>7.407407407407407E-2</v>
      </c>
      <c r="K19" s="89">
        <v>265</v>
      </c>
      <c r="L19" s="90">
        <v>3143</v>
      </c>
      <c r="M19" s="69">
        <f t="shared" si="2"/>
        <v>8.4314349347756917E-2</v>
      </c>
      <c r="N19" s="90">
        <f t="shared" si="4"/>
        <v>8600</v>
      </c>
      <c r="O19" s="90">
        <f t="shared" si="4"/>
        <v>337565</v>
      </c>
      <c r="P19" s="69">
        <f t="shared" si="3"/>
        <v>2.5476574881874603E-2</v>
      </c>
    </row>
    <row r="20" spans="1:16">
      <c r="A20" s="73">
        <v>2017</v>
      </c>
      <c r="B20" s="89">
        <v>7127</v>
      </c>
      <c r="C20" s="90">
        <v>329151</v>
      </c>
      <c r="D20" s="69">
        <f t="shared" si="0"/>
        <v>2.1652676127370114E-2</v>
      </c>
      <c r="E20" s="89">
        <v>398</v>
      </c>
      <c r="F20" s="90">
        <v>14444</v>
      </c>
      <c r="G20" s="69">
        <f t="shared" si="5"/>
        <v>2.7554693990584325E-2</v>
      </c>
      <c r="H20" s="89">
        <v>56</v>
      </c>
      <c r="I20" s="90">
        <v>640</v>
      </c>
      <c r="J20" s="69">
        <f t="shared" si="1"/>
        <v>8.7499999999999994E-2</v>
      </c>
      <c r="K20" s="89">
        <v>228</v>
      </c>
      <c r="L20" s="90">
        <v>2649</v>
      </c>
      <c r="M20" s="69">
        <f t="shared" si="2"/>
        <v>8.6070215175537937E-2</v>
      </c>
      <c r="N20" s="90">
        <f t="shared" si="4"/>
        <v>7809</v>
      </c>
      <c r="O20" s="90">
        <f t="shared" si="4"/>
        <v>346884</v>
      </c>
      <c r="P20" s="69">
        <f t="shared" si="3"/>
        <v>2.2511848341232227E-2</v>
      </c>
    </row>
    <row r="21" spans="1:16">
      <c r="A21" s="73">
        <v>2018</v>
      </c>
      <c r="B21" s="89">
        <v>4721</v>
      </c>
      <c r="C21" s="90">
        <v>329342</v>
      </c>
      <c r="D21" s="69">
        <f t="shared" si="0"/>
        <v>1.4334643015467205E-2</v>
      </c>
      <c r="E21" s="89">
        <v>238</v>
      </c>
      <c r="F21" s="90">
        <v>12123</v>
      </c>
      <c r="G21" s="69">
        <f t="shared" si="5"/>
        <v>1.9632104264620968E-2</v>
      </c>
      <c r="H21" s="89">
        <v>45</v>
      </c>
      <c r="I21" s="90">
        <v>826</v>
      </c>
      <c r="J21" s="69">
        <f t="shared" si="1"/>
        <v>5.4479418886198547E-2</v>
      </c>
      <c r="K21" s="89">
        <v>238</v>
      </c>
      <c r="L21" s="90">
        <v>2585</v>
      </c>
      <c r="M21" s="69">
        <f t="shared" si="2"/>
        <v>9.2069632495164408E-2</v>
      </c>
      <c r="N21" s="90">
        <f t="shared" si="4"/>
        <v>5242</v>
      </c>
      <c r="O21" s="90">
        <f t="shared" si="4"/>
        <v>344876</v>
      </c>
      <c r="P21" s="69">
        <f t="shared" si="3"/>
        <v>1.5199665966898248E-2</v>
      </c>
    </row>
    <row r="22" spans="1:16">
      <c r="A22" s="73">
        <v>2019</v>
      </c>
      <c r="B22" s="89">
        <v>4094</v>
      </c>
      <c r="C22" s="90">
        <v>317746</v>
      </c>
      <c r="D22" s="69">
        <f t="shared" si="0"/>
        <v>1.2884505233740157E-2</v>
      </c>
      <c r="E22" s="89">
        <v>311</v>
      </c>
      <c r="F22" s="90">
        <v>16672</v>
      </c>
      <c r="G22" s="69">
        <f t="shared" si="5"/>
        <v>1.8654030710172746E-2</v>
      </c>
      <c r="H22" s="89">
        <v>6</v>
      </c>
      <c r="I22" s="90">
        <v>190</v>
      </c>
      <c r="J22" s="69">
        <f t="shared" si="1"/>
        <v>3.1578947368421054E-2</v>
      </c>
      <c r="K22" s="89">
        <v>229</v>
      </c>
      <c r="L22" s="90">
        <v>3603</v>
      </c>
      <c r="M22" s="69">
        <f t="shared" si="2"/>
        <v>6.3558145989453238E-2</v>
      </c>
      <c r="N22" s="90">
        <f t="shared" si="4"/>
        <v>4640</v>
      </c>
      <c r="O22" s="90">
        <f t="shared" si="4"/>
        <v>338211</v>
      </c>
      <c r="P22" s="69">
        <f t="shared" si="3"/>
        <v>1.3719246269340736E-2</v>
      </c>
    </row>
    <row r="23" spans="1:16">
      <c r="A23" s="73">
        <v>2020</v>
      </c>
      <c r="B23" s="89">
        <v>2316</v>
      </c>
      <c r="C23" s="90">
        <v>224670</v>
      </c>
      <c r="D23" s="69">
        <f t="shared" si="0"/>
        <v>1.0308452396848711E-2</v>
      </c>
      <c r="E23" s="89">
        <v>145</v>
      </c>
      <c r="F23" s="90">
        <v>8194</v>
      </c>
      <c r="G23" s="69">
        <f t="shared" si="5"/>
        <v>1.7695875030510129E-2</v>
      </c>
      <c r="H23" s="89">
        <v>54</v>
      </c>
      <c r="I23" s="90">
        <v>533</v>
      </c>
      <c r="J23" s="69">
        <f t="shared" si="1"/>
        <v>0.10131332082551595</v>
      </c>
      <c r="K23" s="89">
        <v>108</v>
      </c>
      <c r="L23" s="90">
        <v>1814</v>
      </c>
      <c r="M23" s="69">
        <f t="shared" si="2"/>
        <v>5.9536934950385888E-2</v>
      </c>
      <c r="N23" s="90">
        <f t="shared" si="4"/>
        <v>2623</v>
      </c>
      <c r="O23" s="90">
        <f t="shared" si="4"/>
        <v>235211</v>
      </c>
      <c r="P23" s="69">
        <f t="shared" si="3"/>
        <v>1.1151689334257326E-2</v>
      </c>
    </row>
    <row r="24" spans="1:16">
      <c r="A24" s="73">
        <v>2021</v>
      </c>
      <c r="B24" s="89">
        <v>621</v>
      </c>
      <c r="C24" s="90">
        <v>38784</v>
      </c>
      <c r="D24" s="69">
        <f t="shared" si="0"/>
        <v>1.6011757425742575E-2</v>
      </c>
      <c r="E24" s="89">
        <v>22</v>
      </c>
      <c r="F24" s="90">
        <v>739</v>
      </c>
      <c r="G24" s="69">
        <f t="shared" si="5"/>
        <v>2.9769959404600813E-2</v>
      </c>
      <c r="H24" s="89">
        <v>6</v>
      </c>
      <c r="I24" s="90">
        <v>157</v>
      </c>
      <c r="J24" s="69">
        <f t="shared" si="1"/>
        <v>3.8216560509554139E-2</v>
      </c>
      <c r="K24" s="89">
        <v>23</v>
      </c>
      <c r="L24" s="90">
        <v>202</v>
      </c>
      <c r="M24" s="69">
        <f t="shared" si="2"/>
        <v>0.11386138613861387</v>
      </c>
      <c r="N24" s="90">
        <f t="shared" si="4"/>
        <v>672</v>
      </c>
      <c r="O24" s="90">
        <f t="shared" si="4"/>
        <v>39882</v>
      </c>
      <c r="P24" s="69">
        <f t="shared" si="3"/>
        <v>1.6849706634571988E-2</v>
      </c>
    </row>
    <row r="25" spans="1:16" ht="13" thickBot="1">
      <c r="A25" s="73">
        <v>2022</v>
      </c>
      <c r="B25" s="91">
        <v>5</v>
      </c>
      <c r="C25" s="92">
        <v>348</v>
      </c>
      <c r="D25" s="93">
        <f t="shared" si="0"/>
        <v>1.4367816091954023E-2</v>
      </c>
      <c r="E25" s="91">
        <v>7</v>
      </c>
      <c r="F25" s="92">
        <v>25</v>
      </c>
      <c r="G25" s="93">
        <f t="shared" si="5"/>
        <v>0.28000000000000003</v>
      </c>
      <c r="H25" s="91">
        <v>0</v>
      </c>
      <c r="I25" s="92">
        <v>1</v>
      </c>
      <c r="J25" s="93">
        <f t="shared" si="1"/>
        <v>0</v>
      </c>
      <c r="K25" s="91">
        <v>0</v>
      </c>
      <c r="L25" s="92">
        <v>5</v>
      </c>
      <c r="M25" s="93">
        <f t="shared" si="2"/>
        <v>0</v>
      </c>
      <c r="N25" s="92">
        <f t="shared" si="4"/>
        <v>12</v>
      </c>
      <c r="O25" s="92">
        <f t="shared" si="4"/>
        <v>379</v>
      </c>
      <c r="P25" s="93">
        <f t="shared" si="3"/>
        <v>3.1662269129287601E-2</v>
      </c>
    </row>
    <row r="26" spans="1:16" ht="13.5" thickBot="1">
      <c r="A26" s="13" t="s">
        <v>27</v>
      </c>
      <c r="B26" s="129">
        <f>SUM(B10:B25)</f>
        <v>137962</v>
      </c>
      <c r="C26" s="130">
        <f>SUM(C10:C25)</f>
        <v>3472522</v>
      </c>
      <c r="D26" s="138">
        <f>B26/C26</f>
        <v>3.972962590301804E-2</v>
      </c>
      <c r="E26" s="129">
        <f>SUM(E10:E25)</f>
        <v>5790</v>
      </c>
      <c r="F26" s="130">
        <f>SUM(F10:F25)</f>
        <v>130680</v>
      </c>
      <c r="G26" s="138">
        <f>E26/F26</f>
        <v>4.4306703397612487E-2</v>
      </c>
      <c r="H26" s="129">
        <f>SUM(H10:H25)</f>
        <v>924</v>
      </c>
      <c r="I26" s="130">
        <f>SUM(I10:I25)</f>
        <v>12309</v>
      </c>
      <c r="J26" s="138">
        <f>H26/I26</f>
        <v>7.5067024128686322E-2</v>
      </c>
      <c r="K26" s="129">
        <f>SUM(K10:K25)</f>
        <v>2807</v>
      </c>
      <c r="L26" s="130">
        <f>SUM(L10:L25)</f>
        <v>27523</v>
      </c>
      <c r="M26" s="138">
        <f>K26/L26</f>
        <v>0.10198742869599971</v>
      </c>
      <c r="N26" s="129">
        <f>SUM(N10:N25)</f>
        <v>147483</v>
      </c>
      <c r="O26" s="130">
        <f>SUM(O10:O25)</f>
        <v>3643034</v>
      </c>
      <c r="P26" s="138">
        <f>N26/O26</f>
        <v>4.0483563974423514E-2</v>
      </c>
    </row>
    <row r="27" spans="1:16" ht="13">
      <c r="A27" s="30"/>
      <c r="B27" s="82"/>
      <c r="C27" s="82"/>
      <c r="D27" s="139"/>
      <c r="E27" s="82"/>
      <c r="F27" s="82"/>
      <c r="G27" s="139"/>
      <c r="H27" s="82"/>
      <c r="I27" s="82"/>
      <c r="J27" s="139"/>
      <c r="K27" s="82"/>
      <c r="L27" s="82"/>
      <c r="M27" s="139"/>
      <c r="N27" s="82"/>
      <c r="O27" s="82"/>
      <c r="P27" s="139"/>
    </row>
    <row r="28" spans="1:16">
      <c r="A28" s="67"/>
      <c r="B28" s="71"/>
      <c r="C28" s="71"/>
      <c r="D28" s="71"/>
      <c r="E28" s="71"/>
      <c r="F28" s="71"/>
      <c r="G28" s="71"/>
      <c r="H28" s="71"/>
      <c r="I28" s="71"/>
      <c r="J28" s="67"/>
      <c r="K28" s="67"/>
      <c r="L28" s="67"/>
      <c r="M28" s="67"/>
      <c r="N28" s="67"/>
      <c r="O28" s="67"/>
      <c r="P28" s="67"/>
    </row>
    <row r="29" spans="1:16">
      <c r="A29" s="67"/>
      <c r="B29" s="71"/>
      <c r="C29" s="71"/>
      <c r="D29" s="71"/>
      <c r="E29" s="71"/>
      <c r="F29" s="71"/>
      <c r="G29" s="71"/>
      <c r="H29" s="71"/>
      <c r="I29" s="71"/>
      <c r="J29" s="67"/>
      <c r="K29" s="67"/>
      <c r="L29" s="67"/>
      <c r="M29" s="67"/>
      <c r="N29" s="67"/>
      <c r="O29" s="67"/>
      <c r="P29" s="67"/>
    </row>
    <row r="30" spans="1:16">
      <c r="A30" s="67"/>
      <c r="B30" s="71"/>
      <c r="C30" s="71"/>
      <c r="D30" s="71"/>
      <c r="E30" s="71"/>
      <c r="F30" s="71"/>
      <c r="G30" s="71"/>
      <c r="H30" s="71"/>
      <c r="I30" s="71"/>
      <c r="J30" s="67"/>
      <c r="K30" s="67"/>
      <c r="L30" s="67"/>
      <c r="M30" s="67"/>
      <c r="N30" s="67"/>
      <c r="O30" s="67"/>
      <c r="P30" s="67"/>
    </row>
    <row r="31" spans="1:16">
      <c r="A31" s="67"/>
      <c r="B31" s="71"/>
      <c r="C31" s="71"/>
      <c r="D31" s="71"/>
      <c r="E31" s="71"/>
      <c r="F31" s="71"/>
      <c r="G31" s="71"/>
      <c r="H31" s="71"/>
      <c r="I31" s="71"/>
      <c r="J31" s="67"/>
      <c r="K31" s="67"/>
      <c r="L31" s="67"/>
      <c r="M31" s="67"/>
      <c r="N31" s="67"/>
      <c r="O31" s="67"/>
      <c r="P31" s="67"/>
    </row>
    <row r="32" spans="1:16">
      <c r="A32" s="67"/>
      <c r="B32" s="71"/>
      <c r="C32" s="71"/>
      <c r="D32" s="71"/>
      <c r="E32" s="71"/>
      <c r="F32" s="71"/>
      <c r="G32" s="71"/>
      <c r="H32" s="71"/>
      <c r="I32" s="71"/>
      <c r="J32" s="67"/>
      <c r="K32" s="67"/>
      <c r="L32" s="67"/>
      <c r="M32" s="67"/>
      <c r="N32" s="67"/>
      <c r="O32" s="67"/>
      <c r="P32" s="67"/>
    </row>
    <row r="33" s="15" customFormat="1"/>
    <row r="34" s="15" customFormat="1"/>
    <row r="35" s="15" customFormat="1"/>
    <row r="36" s="15" customFormat="1"/>
    <row r="37" s="15" customFormat="1"/>
    <row r="38" s="15" customFormat="1"/>
    <row r="39" s="15" customFormat="1"/>
    <row r="40" s="15" customFormat="1"/>
    <row r="41" s="15" customFormat="1"/>
    <row r="42" s="15" customFormat="1"/>
    <row r="43" s="15" customFormat="1"/>
    <row r="54" spans="16:16">
      <c r="P54" s="67"/>
    </row>
    <row r="55" spans="16:16">
      <c r="P55" s="67"/>
    </row>
    <row r="56" spans="16:16">
      <c r="P56" s="67"/>
    </row>
    <row r="57" spans="16:16">
      <c r="P57" s="67"/>
    </row>
    <row r="58" spans="16:16">
      <c r="P58" s="67"/>
    </row>
    <row r="59" spans="16:16">
      <c r="P59" s="67"/>
    </row>
    <row r="60" spans="16:16">
      <c r="P60" s="67"/>
    </row>
    <row r="61" spans="16:16">
      <c r="P61" s="67"/>
    </row>
    <row r="62" spans="16:16">
      <c r="P62" s="67"/>
    </row>
    <row r="63" spans="16:16">
      <c r="P63" s="67"/>
    </row>
    <row r="64" spans="16:16">
      <c r="P64" s="67"/>
    </row>
    <row r="65" spans="16:16">
      <c r="P65" s="67"/>
    </row>
    <row r="66" spans="16:16">
      <c r="P66" s="67"/>
    </row>
    <row r="67" spans="16:16">
      <c r="P67" s="67"/>
    </row>
    <row r="68" spans="16:16">
      <c r="P68" s="67"/>
    </row>
    <row r="69" spans="16:16">
      <c r="P69" s="67"/>
    </row>
    <row r="70" spans="16:16">
      <c r="P70" s="67"/>
    </row>
    <row r="71" spans="16:16">
      <c r="P71" s="67"/>
    </row>
    <row r="72" spans="16:16">
      <c r="P72" s="67"/>
    </row>
    <row r="73" spans="16:16">
      <c r="P73" s="67"/>
    </row>
    <row r="74" spans="16:16">
      <c r="P74" s="67"/>
    </row>
    <row r="75" spans="16:16">
      <c r="P75" s="67"/>
    </row>
    <row r="76" spans="16:16">
      <c r="P76" s="67"/>
    </row>
    <row r="77" spans="16:16">
      <c r="P77" s="67"/>
    </row>
    <row r="78" spans="16:16">
      <c r="P78" s="67"/>
    </row>
    <row r="79" spans="16:16">
      <c r="P79" s="67"/>
    </row>
    <row r="80" spans="16:16">
      <c r="P80" s="67"/>
    </row>
    <row r="81" spans="16:16">
      <c r="P81" s="67"/>
    </row>
    <row r="82" spans="16:16">
      <c r="P82" s="67"/>
    </row>
  </sheetData>
  <mergeCells count="7">
    <mergeCell ref="N8:P8"/>
    <mergeCell ref="K8:M8"/>
    <mergeCell ref="A4:O5"/>
    <mergeCell ref="A8:A9"/>
    <mergeCell ref="B8:D8"/>
    <mergeCell ref="E8:G8"/>
    <mergeCell ref="H8:J8"/>
  </mergeCells>
  <phoneticPr fontId="0" type="noConversion"/>
  <pageMargins left="0.75" right="0.75" top="1" bottom="1" header="0.5" footer="0.5"/>
  <pageSetup scale="48" orientation="portrait" r:id="rId1"/>
  <headerFooter alignWithMargins="0">
    <oddFooter>&amp;C&amp;14B-&amp;P-4</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4">
    <pageSetUpPr fitToPage="1"/>
  </sheetPr>
  <dimension ref="A1:Q106"/>
  <sheetViews>
    <sheetView zoomScale="80" zoomScaleNormal="80" workbookViewId="0"/>
  </sheetViews>
  <sheetFormatPr defaultColWidth="9.1796875" defaultRowHeight="12.5"/>
  <cols>
    <col min="1" max="1" width="11.81640625" style="15" customWidth="1"/>
    <col min="2" max="3" width="11.54296875" style="25" customWidth="1"/>
    <col min="4" max="4" width="13" style="25" customWidth="1"/>
    <col min="5" max="6" width="11.54296875" style="25" customWidth="1"/>
    <col min="7" max="7" width="13" style="25" customWidth="1"/>
    <col min="8" max="9" width="11.54296875" style="25" customWidth="1"/>
    <col min="10" max="10" width="13" style="25" customWidth="1"/>
    <col min="11" max="12" width="11.54296875" style="25" customWidth="1"/>
    <col min="13" max="13" width="13" style="25" customWidth="1"/>
    <col min="14" max="14" width="11.54296875" style="25" customWidth="1"/>
    <col min="15" max="15" width="12.1796875" style="25" bestFit="1" customWidth="1"/>
    <col min="16" max="16" width="13" style="25" customWidth="1"/>
    <col min="17" max="17" width="10.1796875" style="15" customWidth="1"/>
    <col min="18" max="16384" width="9.1796875" style="15"/>
  </cols>
  <sheetData>
    <row r="1" spans="1:17" ht="25">
      <c r="A1" s="35" t="s">
        <v>21</v>
      </c>
      <c r="B1" s="71"/>
      <c r="C1" s="71"/>
      <c r="D1" s="71"/>
      <c r="E1" s="71"/>
      <c r="F1" s="71"/>
      <c r="G1" s="71"/>
      <c r="H1" s="71"/>
      <c r="I1" s="71"/>
      <c r="J1" s="71"/>
      <c r="K1" s="71"/>
      <c r="L1" s="71"/>
      <c r="M1" s="71"/>
      <c r="N1" s="71"/>
      <c r="O1" s="71"/>
      <c r="P1" s="71"/>
      <c r="Q1" s="67"/>
    </row>
    <row r="2" spans="1:17" ht="18">
      <c r="A2" s="12" t="s">
        <v>105</v>
      </c>
      <c r="B2" s="9"/>
      <c r="C2" s="9"/>
      <c r="D2" s="9"/>
      <c r="E2" s="9"/>
      <c r="F2" s="9"/>
      <c r="G2" s="9"/>
      <c r="H2" s="9"/>
      <c r="I2" s="9"/>
      <c r="J2" s="9"/>
      <c r="K2" s="9"/>
      <c r="L2" s="9"/>
      <c r="M2" s="9"/>
      <c r="N2" s="9"/>
      <c r="O2" s="9"/>
      <c r="P2" s="9"/>
      <c r="Q2" s="67"/>
    </row>
    <row r="3" spans="1:17" ht="14">
      <c r="A3" s="10"/>
      <c r="B3" s="9"/>
      <c r="C3" s="9"/>
      <c r="D3" s="9"/>
      <c r="E3" s="9"/>
      <c r="F3" s="9"/>
      <c r="G3" s="9"/>
      <c r="H3" s="9"/>
      <c r="I3" s="9"/>
      <c r="J3" s="9"/>
      <c r="K3" s="9"/>
      <c r="L3" s="9"/>
      <c r="M3" s="9"/>
      <c r="N3" s="9"/>
      <c r="O3" s="9"/>
      <c r="P3" s="9"/>
      <c r="Q3" s="67"/>
    </row>
    <row r="4" spans="1:17" s="21" customFormat="1" ht="16.5" customHeight="1">
      <c r="A4" s="290" t="s">
        <v>106</v>
      </c>
      <c r="B4" s="290"/>
      <c r="C4" s="290"/>
      <c r="D4" s="290"/>
      <c r="E4" s="290"/>
      <c r="F4" s="290"/>
      <c r="G4" s="290"/>
      <c r="H4" s="290"/>
      <c r="I4" s="290"/>
      <c r="J4" s="290"/>
      <c r="K4" s="290"/>
      <c r="L4" s="32"/>
      <c r="M4" s="32"/>
      <c r="N4" s="32"/>
      <c r="O4" s="32"/>
      <c r="P4" s="32"/>
      <c r="Q4" s="32"/>
    </row>
    <row r="5" spans="1:17" s="21" customFormat="1" ht="16.5" customHeight="1">
      <c r="A5" s="290"/>
      <c r="B5" s="290"/>
      <c r="C5" s="290"/>
      <c r="D5" s="290"/>
      <c r="E5" s="290"/>
      <c r="F5" s="290"/>
      <c r="G5" s="290"/>
      <c r="H5" s="290"/>
      <c r="I5" s="290"/>
      <c r="J5" s="290"/>
      <c r="K5" s="290"/>
      <c r="L5" s="32"/>
      <c r="M5" s="32"/>
      <c r="N5" s="32"/>
      <c r="O5" s="32"/>
      <c r="P5" s="32"/>
      <c r="Q5" s="32"/>
    </row>
    <row r="6" spans="1:17" ht="14">
      <c r="A6" s="1"/>
      <c r="B6" s="9"/>
      <c r="C6" s="9"/>
      <c r="D6" s="9"/>
      <c r="E6" s="9"/>
      <c r="F6" s="9"/>
      <c r="G6" s="9"/>
      <c r="H6" s="9"/>
      <c r="I6" s="9"/>
      <c r="J6" s="9"/>
      <c r="K6" s="9"/>
      <c r="L6" s="9"/>
      <c r="M6" s="9"/>
      <c r="N6" s="9"/>
      <c r="O6" s="9"/>
      <c r="P6" s="9"/>
      <c r="Q6" s="67"/>
    </row>
    <row r="7" spans="1:17" ht="13.5" customHeight="1">
      <c r="A7" s="294" t="s">
        <v>24</v>
      </c>
      <c r="B7" s="309" t="s">
        <v>28</v>
      </c>
      <c r="C7" s="310"/>
      <c r="D7" s="311"/>
      <c r="E7" s="309" t="s">
        <v>29</v>
      </c>
      <c r="F7" s="310"/>
      <c r="G7" s="311"/>
      <c r="H7" s="309" t="s">
        <v>30</v>
      </c>
      <c r="I7" s="310"/>
      <c r="J7" s="315"/>
      <c r="K7" s="313" t="s">
        <v>31</v>
      </c>
      <c r="L7" s="306"/>
      <c r="M7" s="314"/>
      <c r="N7" s="312" t="s">
        <v>27</v>
      </c>
      <c r="O7" s="310"/>
      <c r="P7" s="311"/>
      <c r="Q7" s="67"/>
    </row>
    <row r="8" spans="1:17" ht="29.25" customHeight="1">
      <c r="A8" s="295"/>
      <c r="B8" s="51" t="s">
        <v>107</v>
      </c>
      <c r="C8" s="64" t="s">
        <v>101</v>
      </c>
      <c r="D8" s="52" t="s">
        <v>75</v>
      </c>
      <c r="E8" s="51" t="s">
        <v>107</v>
      </c>
      <c r="F8" s="64" t="s">
        <v>101</v>
      </c>
      <c r="G8" s="52" t="s">
        <v>75</v>
      </c>
      <c r="H8" s="51" t="s">
        <v>107</v>
      </c>
      <c r="I8" s="64" t="s">
        <v>101</v>
      </c>
      <c r="J8" s="254" t="s">
        <v>75</v>
      </c>
      <c r="K8" s="257" t="s">
        <v>107</v>
      </c>
      <c r="L8" s="258" t="s">
        <v>101</v>
      </c>
      <c r="M8" s="259" t="s">
        <v>75</v>
      </c>
      <c r="N8" s="137" t="s">
        <v>107</v>
      </c>
      <c r="O8" s="64" t="s">
        <v>101</v>
      </c>
      <c r="P8" s="52" t="s">
        <v>75</v>
      </c>
      <c r="Q8" s="67"/>
    </row>
    <row r="9" spans="1:17">
      <c r="A9" s="73">
        <v>2007</v>
      </c>
      <c r="B9" s="86">
        <v>6491</v>
      </c>
      <c r="C9" s="87">
        <v>148553</v>
      </c>
      <c r="D9" s="70">
        <f t="shared" ref="D9:D24" si="0">IF(C9=0, "NA", B9/C9)</f>
        <v>4.3694842918015793E-2</v>
      </c>
      <c r="E9" s="86"/>
      <c r="F9" s="87"/>
      <c r="G9" s="70"/>
      <c r="H9" s="86">
        <v>4</v>
      </c>
      <c r="I9" s="87">
        <v>68</v>
      </c>
      <c r="J9" s="70">
        <f t="shared" ref="J9:J24" si="1">IF(I9=0, "NA", H9/I9)</f>
        <v>5.8823529411764705E-2</v>
      </c>
      <c r="K9" s="255">
        <v>160</v>
      </c>
      <c r="L9" s="256">
        <v>1381</v>
      </c>
      <c r="M9" s="162">
        <f t="shared" ref="M9:M24" si="2">IF(L9=0, "NA", K9/L9)</f>
        <v>0.11585807385952208</v>
      </c>
      <c r="N9" s="86">
        <f>SUM(K9,H9,E9,B9)</f>
        <v>6655</v>
      </c>
      <c r="O9" s="87">
        <f>SUM(L9,I9,F9,C9)</f>
        <v>150002</v>
      </c>
      <c r="P9" s="70">
        <f t="shared" ref="P9:P24" si="3">IF(O9=0, "NA", N9/O9)</f>
        <v>4.4366075118998413E-2</v>
      </c>
      <c r="Q9" s="67"/>
    </row>
    <row r="10" spans="1:17">
      <c r="A10" s="73">
        <v>2008</v>
      </c>
      <c r="B10" s="89">
        <v>5222</v>
      </c>
      <c r="C10" s="90">
        <v>160364</v>
      </c>
      <c r="D10" s="69">
        <f t="shared" si="0"/>
        <v>3.2563418223541446E-2</v>
      </c>
      <c r="E10" s="89">
        <v>390</v>
      </c>
      <c r="F10" s="90">
        <v>6264</v>
      </c>
      <c r="G10" s="69">
        <v>0</v>
      </c>
      <c r="H10" s="89">
        <v>2</v>
      </c>
      <c r="I10" s="90">
        <v>79</v>
      </c>
      <c r="J10" s="69">
        <f t="shared" si="1"/>
        <v>2.5316455696202531E-2</v>
      </c>
      <c r="K10" s="89">
        <v>123</v>
      </c>
      <c r="L10" s="90">
        <v>1499</v>
      </c>
      <c r="M10" s="69">
        <f t="shared" si="2"/>
        <v>8.2054703135423609E-2</v>
      </c>
      <c r="N10" s="89">
        <f t="shared" ref="N10:N24" si="4">SUM(K10,H10,E10,B10)</f>
        <v>5737</v>
      </c>
      <c r="O10" s="90">
        <f t="shared" ref="O10:O24" si="5">SUM(L10,I10,F10,C10)</f>
        <v>168206</v>
      </c>
      <c r="P10" s="69">
        <f t="shared" si="3"/>
        <v>3.4106987860123894E-2</v>
      </c>
      <c r="Q10" s="67"/>
    </row>
    <row r="11" spans="1:17">
      <c r="A11" s="73">
        <v>2009</v>
      </c>
      <c r="B11" s="89">
        <v>3542</v>
      </c>
      <c r="C11" s="90">
        <v>136576</v>
      </c>
      <c r="D11" s="69">
        <f t="shared" si="0"/>
        <v>2.5934278350515465E-2</v>
      </c>
      <c r="E11" s="89">
        <v>224</v>
      </c>
      <c r="F11" s="90">
        <v>4399</v>
      </c>
      <c r="G11" s="69">
        <f t="shared" ref="G11:G24" si="6">IF(F11=0, "NA", E11/F11)</f>
        <v>5.0920663787224367E-2</v>
      </c>
      <c r="H11" s="89">
        <v>14</v>
      </c>
      <c r="I11" s="90">
        <v>131</v>
      </c>
      <c r="J11" s="69">
        <f t="shared" si="1"/>
        <v>0.10687022900763359</v>
      </c>
      <c r="K11" s="89">
        <v>45</v>
      </c>
      <c r="L11" s="90">
        <v>485</v>
      </c>
      <c r="M11" s="69">
        <f t="shared" si="2"/>
        <v>9.2783505154639179E-2</v>
      </c>
      <c r="N11" s="89">
        <f t="shared" si="4"/>
        <v>3825</v>
      </c>
      <c r="O11" s="90">
        <f t="shared" si="5"/>
        <v>141591</v>
      </c>
      <c r="P11" s="69">
        <f t="shared" si="3"/>
        <v>2.7014428883191728E-2</v>
      </c>
      <c r="Q11" s="67"/>
    </row>
    <row r="12" spans="1:17">
      <c r="A12" s="73">
        <v>2010</v>
      </c>
      <c r="B12" s="89">
        <v>3648</v>
      </c>
      <c r="C12" s="90">
        <v>182676</v>
      </c>
      <c r="D12" s="69">
        <f t="shared" si="0"/>
        <v>1.9969782565854299E-2</v>
      </c>
      <c r="E12" s="89">
        <v>199</v>
      </c>
      <c r="F12" s="90">
        <v>4389</v>
      </c>
      <c r="G12" s="69">
        <f t="shared" si="6"/>
        <v>4.5340624287992709E-2</v>
      </c>
      <c r="H12" s="89">
        <v>16</v>
      </c>
      <c r="I12" s="90">
        <v>254</v>
      </c>
      <c r="J12" s="69">
        <f t="shared" si="1"/>
        <v>6.2992125984251968E-2</v>
      </c>
      <c r="K12" s="89">
        <v>31</v>
      </c>
      <c r="L12" s="90">
        <v>526</v>
      </c>
      <c r="M12" s="69">
        <f t="shared" si="2"/>
        <v>5.8935361216730035E-2</v>
      </c>
      <c r="N12" s="89">
        <f t="shared" si="4"/>
        <v>3894</v>
      </c>
      <c r="O12" s="90">
        <f t="shared" si="5"/>
        <v>187845</v>
      </c>
      <c r="P12" s="69">
        <f t="shared" si="3"/>
        <v>2.0729857063004072E-2</v>
      </c>
      <c r="Q12" s="67"/>
    </row>
    <row r="13" spans="1:17">
      <c r="A13" s="73">
        <v>2011</v>
      </c>
      <c r="B13" s="89">
        <v>3568</v>
      </c>
      <c r="C13" s="90">
        <v>204324</v>
      </c>
      <c r="D13" s="69">
        <f t="shared" si="0"/>
        <v>1.7462461580626847E-2</v>
      </c>
      <c r="E13" s="89">
        <v>280</v>
      </c>
      <c r="F13" s="90">
        <v>7912</v>
      </c>
      <c r="G13" s="69">
        <f t="shared" si="6"/>
        <v>3.5389282103134481E-2</v>
      </c>
      <c r="H13" s="89">
        <v>27</v>
      </c>
      <c r="I13" s="90">
        <v>681</v>
      </c>
      <c r="J13" s="69">
        <f t="shared" si="1"/>
        <v>3.9647577092511016E-2</v>
      </c>
      <c r="K13" s="89">
        <v>121</v>
      </c>
      <c r="L13" s="90">
        <v>1746</v>
      </c>
      <c r="M13" s="69">
        <f t="shared" si="2"/>
        <v>6.9301260022909511E-2</v>
      </c>
      <c r="N13" s="89">
        <f t="shared" si="4"/>
        <v>3996</v>
      </c>
      <c r="O13" s="90">
        <f t="shared" si="5"/>
        <v>214663</v>
      </c>
      <c r="P13" s="69">
        <f t="shared" si="3"/>
        <v>1.8615224794212324E-2</v>
      </c>
      <c r="Q13" s="67"/>
    </row>
    <row r="14" spans="1:17">
      <c r="A14" s="73">
        <v>2012</v>
      </c>
      <c r="B14" s="89">
        <v>3408</v>
      </c>
      <c r="C14" s="90">
        <v>228484</v>
      </c>
      <c r="D14" s="69">
        <f t="shared" si="0"/>
        <v>1.4915705257260903E-2</v>
      </c>
      <c r="E14" s="89">
        <v>218</v>
      </c>
      <c r="F14" s="90">
        <v>8251</v>
      </c>
      <c r="G14" s="69">
        <f t="shared" si="6"/>
        <v>2.6421039873954673E-2</v>
      </c>
      <c r="H14" s="89">
        <v>53</v>
      </c>
      <c r="I14" s="90">
        <v>1053</v>
      </c>
      <c r="J14" s="69">
        <f t="shared" si="1"/>
        <v>5.0332383665716997E-2</v>
      </c>
      <c r="K14" s="89">
        <v>102</v>
      </c>
      <c r="L14" s="90">
        <v>1691</v>
      </c>
      <c r="M14" s="69">
        <f t="shared" si="2"/>
        <v>6.0319337670017743E-2</v>
      </c>
      <c r="N14" s="89">
        <f t="shared" si="4"/>
        <v>3781</v>
      </c>
      <c r="O14" s="90">
        <f t="shared" si="5"/>
        <v>239479</v>
      </c>
      <c r="P14" s="69">
        <f t="shared" si="3"/>
        <v>1.5788440740106647E-2</v>
      </c>
      <c r="Q14" s="67"/>
    </row>
    <row r="15" spans="1:17">
      <c r="A15" s="73">
        <v>2013</v>
      </c>
      <c r="B15" s="89">
        <v>2833</v>
      </c>
      <c r="C15" s="90">
        <v>258212</v>
      </c>
      <c r="D15" s="69">
        <f t="shared" si="0"/>
        <v>1.0971604727898007E-2</v>
      </c>
      <c r="E15" s="89">
        <v>193</v>
      </c>
      <c r="F15" s="90">
        <v>7944</v>
      </c>
      <c r="G15" s="69">
        <f t="shared" si="6"/>
        <v>2.4295065458207452E-2</v>
      </c>
      <c r="H15" s="89">
        <v>45</v>
      </c>
      <c r="I15" s="90">
        <v>1360</v>
      </c>
      <c r="J15" s="69">
        <f t="shared" si="1"/>
        <v>3.3088235294117647E-2</v>
      </c>
      <c r="K15" s="89">
        <v>72</v>
      </c>
      <c r="L15" s="90">
        <v>1506</v>
      </c>
      <c r="M15" s="69">
        <f t="shared" si="2"/>
        <v>4.7808764940239043E-2</v>
      </c>
      <c r="N15" s="89">
        <f t="shared" si="4"/>
        <v>3143</v>
      </c>
      <c r="O15" s="90">
        <f t="shared" si="5"/>
        <v>269022</v>
      </c>
      <c r="P15" s="69">
        <f t="shared" si="3"/>
        <v>1.1683059378043431E-2</v>
      </c>
      <c r="Q15" s="67"/>
    </row>
    <row r="16" spans="1:17">
      <c r="A16" s="73">
        <v>2014</v>
      </c>
      <c r="B16" s="89">
        <v>2535</v>
      </c>
      <c r="C16" s="90">
        <v>277663</v>
      </c>
      <c r="D16" s="69">
        <f t="shared" si="0"/>
        <v>9.1297724219647561E-3</v>
      </c>
      <c r="E16" s="89">
        <v>199</v>
      </c>
      <c r="F16" s="90">
        <v>9177</v>
      </c>
      <c r="G16" s="69">
        <f t="shared" si="6"/>
        <v>2.168464639860521E-2</v>
      </c>
      <c r="H16" s="89">
        <v>71</v>
      </c>
      <c r="I16" s="90">
        <v>2895</v>
      </c>
      <c r="J16" s="69">
        <f t="shared" si="1"/>
        <v>2.4525043177892919E-2</v>
      </c>
      <c r="K16" s="89">
        <v>76</v>
      </c>
      <c r="L16" s="90">
        <v>1535</v>
      </c>
      <c r="M16" s="69">
        <f t="shared" si="2"/>
        <v>4.9511400651465795E-2</v>
      </c>
      <c r="N16" s="89">
        <f t="shared" si="4"/>
        <v>2881</v>
      </c>
      <c r="O16" s="90">
        <f t="shared" si="5"/>
        <v>291270</v>
      </c>
      <c r="P16" s="69">
        <f t="shared" si="3"/>
        <v>9.8911662718439933E-3</v>
      </c>
      <c r="Q16" s="67"/>
    </row>
    <row r="17" spans="1:16">
      <c r="A17" s="73">
        <v>2015</v>
      </c>
      <c r="B17" s="89">
        <v>1989</v>
      </c>
      <c r="C17" s="90">
        <v>317876</v>
      </c>
      <c r="D17" s="69">
        <f t="shared" si="0"/>
        <v>6.2571568787829213E-3</v>
      </c>
      <c r="E17" s="89">
        <v>239</v>
      </c>
      <c r="F17" s="90">
        <v>14450</v>
      </c>
      <c r="G17" s="69">
        <f t="shared" si="6"/>
        <v>1.6539792387543252E-2</v>
      </c>
      <c r="H17" s="89">
        <v>29</v>
      </c>
      <c r="I17" s="90">
        <v>2469</v>
      </c>
      <c r="J17" s="69">
        <f t="shared" si="1"/>
        <v>1.1745646010530578E-2</v>
      </c>
      <c r="K17" s="89">
        <v>121</v>
      </c>
      <c r="L17" s="90">
        <v>3153</v>
      </c>
      <c r="M17" s="69">
        <f t="shared" si="2"/>
        <v>3.8376149698699652E-2</v>
      </c>
      <c r="N17" s="89">
        <f t="shared" si="4"/>
        <v>2378</v>
      </c>
      <c r="O17" s="90">
        <f t="shared" si="5"/>
        <v>337948</v>
      </c>
      <c r="P17" s="69">
        <f t="shared" si="3"/>
        <v>7.036585510196835E-3</v>
      </c>
    </row>
    <row r="18" spans="1:16">
      <c r="A18" s="73">
        <v>2016</v>
      </c>
      <c r="B18" s="89">
        <v>1495</v>
      </c>
      <c r="C18" s="90">
        <v>317753</v>
      </c>
      <c r="D18" s="69">
        <f t="shared" si="0"/>
        <v>4.7049123060993918E-3</v>
      </c>
      <c r="E18" s="89">
        <v>188</v>
      </c>
      <c r="F18" s="90">
        <v>15697</v>
      </c>
      <c r="G18" s="69">
        <f t="shared" si="6"/>
        <v>1.1976810855577499E-2</v>
      </c>
      <c r="H18" s="89">
        <v>16</v>
      </c>
      <c r="I18" s="90">
        <v>972</v>
      </c>
      <c r="J18" s="69">
        <f t="shared" si="1"/>
        <v>1.646090534979424E-2</v>
      </c>
      <c r="K18" s="89">
        <v>95</v>
      </c>
      <c r="L18" s="90">
        <v>3143</v>
      </c>
      <c r="M18" s="69">
        <f t="shared" si="2"/>
        <v>3.0225898822780782E-2</v>
      </c>
      <c r="N18" s="89">
        <f t="shared" si="4"/>
        <v>1794</v>
      </c>
      <c r="O18" s="90">
        <f t="shared" si="5"/>
        <v>337565</v>
      </c>
      <c r="P18" s="69">
        <f t="shared" si="3"/>
        <v>5.3145320160561671E-3</v>
      </c>
    </row>
    <row r="19" spans="1:16">
      <c r="A19" s="73">
        <v>2017</v>
      </c>
      <c r="B19" s="89">
        <v>1142</v>
      </c>
      <c r="C19" s="90">
        <v>329151</v>
      </c>
      <c r="D19" s="69">
        <f t="shared" si="0"/>
        <v>3.4695322207740518E-3</v>
      </c>
      <c r="E19" s="89">
        <v>104</v>
      </c>
      <c r="F19" s="90">
        <v>14444</v>
      </c>
      <c r="G19" s="69">
        <f t="shared" si="6"/>
        <v>7.2002215452783161E-3</v>
      </c>
      <c r="H19" s="89">
        <v>2</v>
      </c>
      <c r="I19" s="90">
        <v>640</v>
      </c>
      <c r="J19" s="69">
        <f t="shared" si="1"/>
        <v>3.1250000000000002E-3</v>
      </c>
      <c r="K19" s="89">
        <v>50</v>
      </c>
      <c r="L19" s="90">
        <v>2649</v>
      </c>
      <c r="M19" s="69">
        <f t="shared" si="2"/>
        <v>1.8875047187617969E-2</v>
      </c>
      <c r="N19" s="89">
        <f t="shared" si="4"/>
        <v>1298</v>
      </c>
      <c r="O19" s="90">
        <f t="shared" si="5"/>
        <v>346884</v>
      </c>
      <c r="P19" s="69">
        <f t="shared" si="3"/>
        <v>3.7418848952387542E-3</v>
      </c>
    </row>
    <row r="20" spans="1:16">
      <c r="A20" s="73">
        <v>2018</v>
      </c>
      <c r="B20" s="89">
        <v>562</v>
      </c>
      <c r="C20" s="90">
        <v>329342</v>
      </c>
      <c r="D20" s="69">
        <f t="shared" si="0"/>
        <v>1.7064328266665047E-3</v>
      </c>
      <c r="E20" s="89">
        <v>76</v>
      </c>
      <c r="F20" s="90">
        <v>12123</v>
      </c>
      <c r="G20" s="69">
        <f t="shared" si="6"/>
        <v>6.2690753113915695E-3</v>
      </c>
      <c r="H20" s="89">
        <v>7</v>
      </c>
      <c r="I20" s="90">
        <v>826</v>
      </c>
      <c r="J20" s="69">
        <f t="shared" si="1"/>
        <v>8.4745762711864406E-3</v>
      </c>
      <c r="K20" s="89">
        <v>42</v>
      </c>
      <c r="L20" s="90">
        <v>2585</v>
      </c>
      <c r="M20" s="69">
        <f t="shared" si="2"/>
        <v>1.6247582205029015E-2</v>
      </c>
      <c r="N20" s="89">
        <f t="shared" si="4"/>
        <v>687</v>
      </c>
      <c r="O20" s="90">
        <f t="shared" si="5"/>
        <v>344876</v>
      </c>
      <c r="P20" s="69">
        <f t="shared" si="3"/>
        <v>1.9920203203470234E-3</v>
      </c>
    </row>
    <row r="21" spans="1:16">
      <c r="A21" s="73">
        <v>2019</v>
      </c>
      <c r="B21" s="89">
        <v>514</v>
      </c>
      <c r="C21" s="90">
        <v>317746</v>
      </c>
      <c r="D21" s="69">
        <f t="shared" si="0"/>
        <v>1.6176442819107086E-3</v>
      </c>
      <c r="E21" s="89">
        <v>63</v>
      </c>
      <c r="F21" s="90">
        <v>16672</v>
      </c>
      <c r="G21" s="69">
        <f t="shared" si="6"/>
        <v>3.7787907869481765E-3</v>
      </c>
      <c r="H21" s="89">
        <v>0</v>
      </c>
      <c r="I21" s="90">
        <v>190</v>
      </c>
      <c r="J21" s="69">
        <f t="shared" si="1"/>
        <v>0</v>
      </c>
      <c r="K21" s="89">
        <v>51</v>
      </c>
      <c r="L21" s="90">
        <v>3603</v>
      </c>
      <c r="M21" s="69">
        <f t="shared" si="2"/>
        <v>1.4154870940882597E-2</v>
      </c>
      <c r="N21" s="89">
        <f t="shared" si="4"/>
        <v>628</v>
      </c>
      <c r="O21" s="90">
        <f t="shared" si="5"/>
        <v>338211</v>
      </c>
      <c r="P21" s="69">
        <f t="shared" si="3"/>
        <v>1.8568290209366343E-3</v>
      </c>
    </row>
    <row r="22" spans="1:16">
      <c r="A22" s="73">
        <v>2020</v>
      </c>
      <c r="B22" s="89">
        <v>229</v>
      </c>
      <c r="C22" s="90">
        <v>224670</v>
      </c>
      <c r="D22" s="69">
        <f t="shared" si="0"/>
        <v>1.0192727110873727E-3</v>
      </c>
      <c r="E22" s="89">
        <v>24</v>
      </c>
      <c r="F22" s="90">
        <v>8194</v>
      </c>
      <c r="G22" s="69">
        <f t="shared" si="6"/>
        <v>2.9289724188430559E-3</v>
      </c>
      <c r="H22" s="89">
        <v>2</v>
      </c>
      <c r="I22" s="90">
        <v>533</v>
      </c>
      <c r="J22" s="69">
        <f t="shared" si="1"/>
        <v>3.7523452157598499E-3</v>
      </c>
      <c r="K22" s="89">
        <v>5</v>
      </c>
      <c r="L22" s="90">
        <v>1814</v>
      </c>
      <c r="M22" s="69">
        <f t="shared" si="2"/>
        <v>2.7563395810363835E-3</v>
      </c>
      <c r="N22" s="89">
        <f t="shared" si="4"/>
        <v>260</v>
      </c>
      <c r="O22" s="90">
        <f t="shared" si="5"/>
        <v>235211</v>
      </c>
      <c r="P22" s="69">
        <f t="shared" si="3"/>
        <v>1.1053904791867727E-3</v>
      </c>
    </row>
    <row r="23" spans="1:16">
      <c r="A23" s="73">
        <v>2021</v>
      </c>
      <c r="B23" s="89">
        <v>34</v>
      </c>
      <c r="C23" s="90">
        <v>38784</v>
      </c>
      <c r="D23" s="69">
        <f t="shared" si="0"/>
        <v>8.7665016501650163E-4</v>
      </c>
      <c r="E23" s="89">
        <v>1</v>
      </c>
      <c r="F23" s="90">
        <v>739</v>
      </c>
      <c r="G23" s="69">
        <f t="shared" si="6"/>
        <v>1.3531799729364006E-3</v>
      </c>
      <c r="H23" s="89">
        <v>0</v>
      </c>
      <c r="I23" s="90">
        <v>157</v>
      </c>
      <c r="J23" s="69">
        <f t="shared" si="1"/>
        <v>0</v>
      </c>
      <c r="K23" s="89">
        <v>0</v>
      </c>
      <c r="L23" s="90">
        <v>202</v>
      </c>
      <c r="M23" s="69">
        <f t="shared" si="2"/>
        <v>0</v>
      </c>
      <c r="N23" s="89">
        <f t="shared" si="4"/>
        <v>35</v>
      </c>
      <c r="O23" s="90">
        <f t="shared" si="5"/>
        <v>39882</v>
      </c>
      <c r="P23" s="69">
        <f t="shared" si="3"/>
        <v>8.7758888721729095E-4</v>
      </c>
    </row>
    <row r="24" spans="1:16" ht="13" thickBot="1">
      <c r="A24" s="73">
        <v>2022</v>
      </c>
      <c r="B24" s="91">
        <v>0</v>
      </c>
      <c r="C24" s="92">
        <v>348</v>
      </c>
      <c r="D24" s="93">
        <f t="shared" si="0"/>
        <v>0</v>
      </c>
      <c r="E24" s="91">
        <v>1</v>
      </c>
      <c r="F24" s="92">
        <v>25</v>
      </c>
      <c r="G24" s="93">
        <f t="shared" si="6"/>
        <v>0.04</v>
      </c>
      <c r="H24" s="91">
        <v>0</v>
      </c>
      <c r="I24" s="92">
        <v>1</v>
      </c>
      <c r="J24" s="93">
        <f t="shared" si="1"/>
        <v>0</v>
      </c>
      <c r="K24" s="91">
        <v>0</v>
      </c>
      <c r="L24" s="92">
        <v>5</v>
      </c>
      <c r="M24" s="93">
        <f t="shared" si="2"/>
        <v>0</v>
      </c>
      <c r="N24" s="91">
        <f t="shared" si="4"/>
        <v>1</v>
      </c>
      <c r="O24" s="92">
        <f t="shared" si="5"/>
        <v>379</v>
      </c>
      <c r="P24" s="93">
        <f t="shared" si="3"/>
        <v>2.6385224274406332E-3</v>
      </c>
    </row>
    <row r="25" spans="1:16" ht="13.5" thickBot="1">
      <c r="A25" s="13" t="s">
        <v>27</v>
      </c>
      <c r="B25" s="129">
        <f>SUM(B9:B24)</f>
        <v>37212</v>
      </c>
      <c r="C25" s="130">
        <f>SUM(C9:C24)</f>
        <v>3472522</v>
      </c>
      <c r="D25" s="138">
        <f>B25/C25</f>
        <v>1.0716130812130204E-2</v>
      </c>
      <c r="E25" s="129">
        <f>SUM(E9:E24)</f>
        <v>2399</v>
      </c>
      <c r="F25" s="130">
        <f>SUM(F9:F24)</f>
        <v>130680</v>
      </c>
      <c r="G25" s="138">
        <f>E25/F25</f>
        <v>1.8357820630547902E-2</v>
      </c>
      <c r="H25" s="129">
        <f>SUM(H9:H24)</f>
        <v>288</v>
      </c>
      <c r="I25" s="130">
        <f>SUM(I9:I24)</f>
        <v>12309</v>
      </c>
      <c r="J25" s="138">
        <f>H25/I25</f>
        <v>2.3397514014135999E-2</v>
      </c>
      <c r="K25" s="129">
        <f>SUM(K9:K24)</f>
        <v>1094</v>
      </c>
      <c r="L25" s="130">
        <f>SUM(L9:L24)</f>
        <v>27523</v>
      </c>
      <c r="M25" s="138">
        <f>K25/L25</f>
        <v>3.9748573919994187E-2</v>
      </c>
      <c r="N25" s="129">
        <f>SUM(N9:N24)</f>
        <v>40993</v>
      </c>
      <c r="O25" s="130">
        <f>SUM(O9:O24)</f>
        <v>3643034</v>
      </c>
      <c r="P25" s="138">
        <f>N25/O25</f>
        <v>1.1252434097513227E-2</v>
      </c>
    </row>
    <row r="26" spans="1:16" ht="13">
      <c r="A26" s="30"/>
      <c r="B26" s="82"/>
      <c r="C26" s="82"/>
      <c r="D26" s="139"/>
      <c r="E26" s="82"/>
      <c r="F26" s="82"/>
      <c r="G26" s="139"/>
      <c r="H26" s="82"/>
      <c r="I26" s="82"/>
      <c r="J26" s="139"/>
      <c r="K26" s="82"/>
      <c r="L26" s="82"/>
      <c r="M26" s="139"/>
      <c r="N26" s="82"/>
      <c r="O26" s="82"/>
      <c r="P26" s="139"/>
    </row>
    <row r="27" spans="1:16">
      <c r="A27" s="95"/>
      <c r="B27" s="71"/>
      <c r="C27" s="71"/>
      <c r="D27" s="71"/>
      <c r="E27" s="71"/>
      <c r="F27" s="71"/>
      <c r="G27" s="71"/>
      <c r="H27" s="71"/>
      <c r="I27" s="71"/>
      <c r="J27" s="71"/>
      <c r="K27" s="71"/>
      <c r="L27" s="71"/>
      <c r="M27" s="71"/>
      <c r="N27" s="71"/>
      <c r="O27" s="71"/>
      <c r="P27" s="67"/>
    </row>
    <row r="28" spans="1:16">
      <c r="A28" s="67"/>
      <c r="B28" s="71"/>
      <c r="C28" s="71"/>
      <c r="D28" s="71"/>
      <c r="E28" s="71"/>
      <c r="F28" s="71"/>
      <c r="G28" s="71"/>
      <c r="H28" s="71"/>
      <c r="I28" s="71"/>
      <c r="J28" s="71"/>
      <c r="K28" s="71"/>
      <c r="L28" s="71"/>
      <c r="M28" s="71"/>
      <c r="N28" s="71"/>
      <c r="O28" s="71"/>
      <c r="P28" s="67"/>
    </row>
    <row r="29" spans="1:16" ht="13.5" customHeight="1">
      <c r="A29" s="67"/>
      <c r="B29" s="71"/>
      <c r="C29" s="71"/>
      <c r="D29" s="71"/>
      <c r="E29" s="71"/>
      <c r="F29" s="71"/>
      <c r="G29" s="71"/>
      <c r="H29" s="71"/>
      <c r="I29" s="71"/>
      <c r="J29" s="71"/>
      <c r="K29" s="71"/>
      <c r="L29" s="71"/>
      <c r="M29" s="71"/>
      <c r="N29" s="71"/>
      <c r="O29" s="71"/>
      <c r="P29" s="67"/>
    </row>
    <row r="30" spans="1:16">
      <c r="A30" s="67"/>
      <c r="B30" s="71"/>
      <c r="C30" s="71"/>
      <c r="D30" s="71"/>
      <c r="E30" s="71"/>
      <c r="F30" s="71"/>
      <c r="G30" s="71"/>
      <c r="H30" s="71"/>
      <c r="I30" s="71"/>
      <c r="J30" s="71"/>
      <c r="K30" s="71"/>
      <c r="L30" s="71"/>
      <c r="M30" s="71"/>
      <c r="N30" s="71"/>
      <c r="O30" s="71"/>
      <c r="P30" s="67"/>
    </row>
    <row r="31" spans="1:16">
      <c r="A31" s="67"/>
      <c r="B31" s="71"/>
      <c r="C31" s="71"/>
      <c r="D31" s="71"/>
      <c r="E31" s="71"/>
      <c r="F31" s="71"/>
      <c r="G31" s="71"/>
      <c r="H31" s="71"/>
      <c r="I31" s="71"/>
      <c r="J31" s="71"/>
      <c r="K31" s="71"/>
      <c r="L31" s="71"/>
      <c r="M31" s="71"/>
      <c r="N31" s="71"/>
      <c r="O31" s="71"/>
      <c r="P31" s="67"/>
    </row>
    <row r="32" spans="1:16">
      <c r="A32" s="67"/>
      <c r="B32" s="71"/>
      <c r="C32" s="71"/>
      <c r="D32" s="71"/>
      <c r="E32" s="71"/>
      <c r="F32" s="71"/>
      <c r="G32" s="71"/>
      <c r="H32" s="71"/>
      <c r="I32" s="71"/>
      <c r="J32" s="71"/>
      <c r="K32" s="71"/>
      <c r="L32" s="71"/>
      <c r="M32" s="71"/>
      <c r="N32" s="71"/>
      <c r="O32" s="71"/>
      <c r="P32" s="67"/>
    </row>
    <row r="33" s="15" customFormat="1"/>
    <row r="34" s="15" customFormat="1"/>
    <row r="35" s="15" customFormat="1"/>
    <row r="36" s="15" customFormat="1"/>
    <row r="37" s="15" customFormat="1"/>
    <row r="38" s="15" customFormat="1"/>
    <row r="39" s="15" customFormat="1"/>
    <row r="40" s="15" customFormat="1"/>
    <row r="41" s="15" customFormat="1"/>
    <row r="42" s="15" customFormat="1"/>
    <row r="43" s="15" customFormat="1"/>
    <row r="44" s="15" customFormat="1"/>
    <row r="45" s="15" customFormat="1"/>
    <row r="46" s="15" customFormat="1"/>
    <row r="47" s="15" customFormat="1"/>
    <row r="48" s="15" customFormat="1"/>
    <row r="49" s="15" customFormat="1"/>
    <row r="50" s="15" customFormat="1"/>
    <row r="51" s="15" customFormat="1"/>
    <row r="52" s="15" customFormat="1"/>
    <row r="53" s="15" customFormat="1"/>
    <row r="54" s="15" customFormat="1" ht="13.5" customHeight="1"/>
    <row r="55" s="15" customFormat="1"/>
    <row r="56" s="15" customFormat="1"/>
    <row r="57" s="15" customFormat="1"/>
    <row r="58" s="15" customFormat="1"/>
    <row r="59" s="15" customFormat="1"/>
    <row r="60" s="15" customFormat="1"/>
    <row r="61" s="15" customFormat="1"/>
    <row r="62" s="15" customFormat="1"/>
    <row r="63" s="15" customFormat="1"/>
    <row r="64" s="15" customFormat="1"/>
    <row r="65" spans="2:17">
      <c r="B65" s="67"/>
      <c r="C65" s="67"/>
      <c r="D65" s="67"/>
      <c r="E65" s="67"/>
      <c r="F65" s="67"/>
      <c r="G65" s="67"/>
      <c r="H65" s="67"/>
      <c r="I65" s="67"/>
      <c r="J65" s="67"/>
      <c r="K65" s="67"/>
      <c r="L65" s="67"/>
      <c r="M65" s="67"/>
      <c r="N65" s="67"/>
      <c r="O65" s="67"/>
      <c r="P65" s="67"/>
      <c r="Q65" s="67"/>
    </row>
    <row r="66" spans="2:17">
      <c r="B66" s="67"/>
      <c r="C66" s="67"/>
      <c r="D66" s="67"/>
      <c r="E66" s="67"/>
      <c r="F66" s="67"/>
      <c r="G66" s="67"/>
      <c r="H66" s="67"/>
      <c r="I66" s="67"/>
      <c r="J66" s="67"/>
      <c r="K66" s="67"/>
      <c r="L66" s="67"/>
      <c r="M66" s="67"/>
      <c r="N66" s="67"/>
      <c r="O66" s="67"/>
      <c r="P66" s="67"/>
      <c r="Q66" s="67"/>
    </row>
    <row r="67" spans="2:17" ht="12.75" customHeight="1">
      <c r="B67" s="67"/>
      <c r="C67" s="67"/>
      <c r="D67" s="67"/>
      <c r="E67" s="67"/>
      <c r="F67" s="67"/>
      <c r="G67" s="67"/>
      <c r="H67" s="67"/>
      <c r="I67" s="67"/>
      <c r="J67" s="67"/>
      <c r="K67" s="67"/>
      <c r="L67" s="67"/>
      <c r="M67" s="67"/>
      <c r="N67" s="67"/>
      <c r="O67" s="67"/>
      <c r="P67" s="67"/>
      <c r="Q67" s="67"/>
    </row>
    <row r="68" spans="2:17" ht="12.75" customHeight="1">
      <c r="B68" s="67"/>
      <c r="C68" s="67"/>
      <c r="D68" s="67"/>
      <c r="E68" s="67"/>
      <c r="F68" s="67"/>
      <c r="G68" s="67"/>
      <c r="H68" s="67"/>
      <c r="I68" s="67"/>
      <c r="J68" s="67"/>
      <c r="K68" s="67"/>
      <c r="L68" s="67"/>
      <c r="M68" s="67"/>
      <c r="N68" s="67"/>
      <c r="O68" s="67"/>
      <c r="P68" s="67"/>
      <c r="Q68" s="67"/>
    </row>
    <row r="69" spans="2:17" ht="12.75" customHeight="1">
      <c r="B69" s="67"/>
      <c r="C69" s="67"/>
      <c r="D69" s="67"/>
      <c r="E69" s="67"/>
      <c r="F69" s="67"/>
      <c r="G69" s="67"/>
      <c r="H69" s="67"/>
      <c r="I69" s="67"/>
      <c r="J69" s="67"/>
      <c r="K69" s="67"/>
      <c r="L69" s="67"/>
      <c r="M69" s="67"/>
      <c r="N69" s="67"/>
      <c r="O69" s="67"/>
      <c r="P69" s="67"/>
      <c r="Q69" s="67"/>
    </row>
    <row r="70" spans="2:17" ht="12.75" customHeight="1">
      <c r="B70" s="67"/>
      <c r="C70" s="67"/>
      <c r="D70" s="67"/>
      <c r="E70" s="67"/>
      <c r="F70" s="67"/>
      <c r="G70" s="67"/>
      <c r="H70" s="67"/>
      <c r="I70" s="67"/>
      <c r="J70" s="67"/>
      <c r="K70" s="67"/>
      <c r="L70" s="67"/>
      <c r="M70" s="67"/>
      <c r="N70" s="67"/>
      <c r="O70" s="67"/>
      <c r="P70" s="67"/>
      <c r="Q70" s="67"/>
    </row>
    <row r="71" spans="2:17" ht="12.75" customHeight="1">
      <c r="B71" s="67"/>
      <c r="C71" s="67"/>
      <c r="D71" s="67"/>
      <c r="E71" s="67"/>
      <c r="F71" s="67"/>
      <c r="G71" s="67"/>
      <c r="H71" s="67"/>
      <c r="I71" s="67"/>
      <c r="J71" s="67"/>
      <c r="K71" s="67"/>
      <c r="L71" s="67"/>
      <c r="M71" s="67"/>
      <c r="N71" s="67"/>
      <c r="O71" s="67"/>
      <c r="P71" s="67"/>
      <c r="Q71" s="67"/>
    </row>
    <row r="72" spans="2:17" ht="12.75" customHeight="1">
      <c r="B72" s="67"/>
      <c r="C72" s="67"/>
      <c r="D72" s="67"/>
      <c r="E72" s="67"/>
      <c r="F72" s="67"/>
      <c r="G72" s="67"/>
      <c r="H72" s="67"/>
      <c r="I72" s="67"/>
      <c r="J72" s="67"/>
      <c r="K72" s="67"/>
      <c r="L72" s="67"/>
      <c r="M72" s="67"/>
      <c r="N72" s="67"/>
      <c r="O72" s="67"/>
      <c r="P72" s="67"/>
      <c r="Q72" s="67"/>
    </row>
    <row r="73" spans="2:17" ht="12.75" customHeight="1">
      <c r="B73" s="67"/>
      <c r="C73" s="67"/>
      <c r="D73" s="67"/>
      <c r="E73" s="67"/>
      <c r="F73" s="67"/>
      <c r="G73" s="67"/>
      <c r="H73" s="67"/>
      <c r="I73" s="67"/>
      <c r="J73" s="67"/>
      <c r="K73" s="67"/>
      <c r="L73" s="67"/>
      <c r="M73" s="67"/>
      <c r="N73" s="67"/>
      <c r="O73" s="67"/>
      <c r="P73" s="67"/>
      <c r="Q73" s="67"/>
    </row>
    <row r="74" spans="2:17" ht="12.75" customHeight="1">
      <c r="B74" s="67"/>
      <c r="C74" s="67"/>
      <c r="D74" s="67"/>
      <c r="E74" s="67"/>
      <c r="F74" s="67"/>
      <c r="G74" s="67"/>
      <c r="H74" s="67"/>
      <c r="I74" s="67"/>
      <c r="J74" s="67"/>
      <c r="K74" s="67"/>
      <c r="L74" s="67"/>
      <c r="M74" s="67"/>
      <c r="N74" s="67"/>
      <c r="O74" s="67"/>
      <c r="P74" s="67"/>
      <c r="Q74" s="67"/>
    </row>
    <row r="75" spans="2:17">
      <c r="B75" s="67"/>
      <c r="C75" s="67"/>
      <c r="D75" s="67"/>
      <c r="E75" s="67"/>
      <c r="F75" s="67"/>
      <c r="G75" s="67"/>
      <c r="H75" s="67"/>
      <c r="I75" s="67"/>
      <c r="J75" s="67"/>
      <c r="K75" s="67"/>
      <c r="L75" s="67"/>
      <c r="M75" s="67"/>
      <c r="N75" s="67"/>
      <c r="O75" s="67"/>
      <c r="P75" s="67"/>
      <c r="Q75" s="67"/>
    </row>
    <row r="76" spans="2:17">
      <c r="B76" s="67"/>
      <c r="C76" s="67"/>
      <c r="D76" s="67"/>
      <c r="E76" s="67"/>
      <c r="F76" s="67"/>
      <c r="G76" s="67"/>
      <c r="H76" s="67"/>
      <c r="I76" s="67"/>
      <c r="J76" s="67"/>
      <c r="K76" s="67"/>
      <c r="L76" s="67"/>
      <c r="M76" s="67"/>
      <c r="N76" s="67"/>
      <c r="O76" s="67"/>
      <c r="P76" s="67"/>
      <c r="Q76" s="67"/>
    </row>
    <row r="77" spans="2:17">
      <c r="B77" s="67"/>
      <c r="C77" s="67"/>
      <c r="D77" s="67"/>
      <c r="E77" s="67"/>
      <c r="F77" s="67"/>
      <c r="G77" s="67"/>
      <c r="H77" s="67"/>
      <c r="I77" s="67"/>
      <c r="J77" s="67"/>
      <c r="K77" s="67"/>
      <c r="L77" s="67"/>
      <c r="M77" s="67"/>
      <c r="N77" s="67"/>
      <c r="O77" s="67"/>
      <c r="P77" s="67"/>
      <c r="Q77" s="67"/>
    </row>
    <row r="78" spans="2:17">
      <c r="B78" s="67"/>
      <c r="C78" s="67"/>
      <c r="D78" s="67"/>
      <c r="E78" s="67"/>
      <c r="F78" s="67"/>
      <c r="G78" s="67"/>
      <c r="H78" s="67"/>
      <c r="I78" s="67"/>
      <c r="J78" s="67"/>
      <c r="K78" s="67"/>
      <c r="L78" s="67"/>
      <c r="M78" s="67"/>
      <c r="N78" s="67"/>
      <c r="O78" s="67"/>
      <c r="P78" s="67"/>
      <c r="Q78" s="67"/>
    </row>
    <row r="79" spans="2:17">
      <c r="B79" s="67"/>
      <c r="C79" s="67"/>
      <c r="D79" s="67"/>
      <c r="E79" s="67"/>
      <c r="F79" s="67"/>
      <c r="G79" s="67"/>
      <c r="H79" s="67"/>
      <c r="I79" s="67"/>
      <c r="J79" s="67"/>
      <c r="K79" s="67"/>
      <c r="L79" s="67"/>
      <c r="M79" s="67"/>
      <c r="N79" s="67"/>
      <c r="O79" s="67"/>
      <c r="P79" s="67"/>
      <c r="Q79" s="67"/>
    </row>
    <row r="80" spans="2:17">
      <c r="B80" s="67"/>
      <c r="C80" s="67"/>
      <c r="D80" s="67"/>
      <c r="E80" s="67"/>
      <c r="F80" s="67"/>
      <c r="G80" s="67"/>
      <c r="H80" s="67"/>
      <c r="I80" s="67"/>
      <c r="J80" s="67"/>
      <c r="K80" s="67"/>
      <c r="L80" s="67"/>
      <c r="M80" s="67"/>
      <c r="N80" s="67"/>
      <c r="O80" s="67"/>
      <c r="P80" s="67"/>
      <c r="Q80" s="67"/>
    </row>
    <row r="81" spans="2:17">
      <c r="B81" s="67"/>
      <c r="C81" s="67"/>
      <c r="D81" s="67"/>
      <c r="E81" s="67"/>
      <c r="F81" s="67"/>
      <c r="G81" s="67"/>
      <c r="H81" s="67"/>
      <c r="I81" s="67"/>
      <c r="J81" s="67"/>
      <c r="K81" s="67"/>
      <c r="L81" s="67"/>
      <c r="M81" s="67"/>
      <c r="N81" s="67"/>
      <c r="O81" s="67"/>
      <c r="P81" s="67"/>
      <c r="Q81" s="67"/>
    </row>
    <row r="82" spans="2:17">
      <c r="B82" s="67"/>
      <c r="C82" s="67"/>
      <c r="D82" s="67"/>
      <c r="E82" s="67"/>
      <c r="F82" s="67"/>
      <c r="G82" s="67"/>
      <c r="H82" s="67"/>
      <c r="I82" s="67"/>
      <c r="J82" s="67"/>
      <c r="K82" s="67"/>
      <c r="L82" s="67"/>
      <c r="M82" s="67"/>
      <c r="N82" s="67"/>
      <c r="O82" s="67"/>
      <c r="P82" s="67"/>
      <c r="Q82" s="67"/>
    </row>
    <row r="83" spans="2:17">
      <c r="B83" s="67"/>
      <c r="C83" s="67"/>
      <c r="D83" s="67"/>
      <c r="E83" s="67"/>
      <c r="F83" s="67"/>
      <c r="G83" s="67"/>
      <c r="H83" s="67"/>
      <c r="I83" s="67"/>
      <c r="J83" s="67"/>
      <c r="K83" s="67"/>
      <c r="L83" s="67"/>
      <c r="M83" s="67"/>
      <c r="N83" s="67"/>
      <c r="O83" s="67"/>
      <c r="P83" s="67"/>
      <c r="Q83" s="67"/>
    </row>
    <row r="84" spans="2:17">
      <c r="B84" s="67"/>
      <c r="C84" s="67"/>
      <c r="D84" s="67"/>
      <c r="E84" s="67"/>
      <c r="F84" s="67"/>
      <c r="G84" s="67"/>
      <c r="H84" s="67"/>
      <c r="I84" s="67"/>
      <c r="J84" s="67"/>
      <c r="K84" s="67"/>
      <c r="L84" s="67"/>
      <c r="M84" s="67"/>
      <c r="N84" s="67"/>
      <c r="O84" s="67"/>
      <c r="P84" s="67"/>
      <c r="Q84" s="67"/>
    </row>
    <row r="85" spans="2:17">
      <c r="B85" s="67"/>
      <c r="C85" s="67"/>
      <c r="D85" s="67"/>
      <c r="E85" s="67"/>
      <c r="F85" s="67"/>
      <c r="G85" s="67"/>
      <c r="H85" s="67"/>
      <c r="I85" s="67"/>
      <c r="J85" s="67"/>
      <c r="K85" s="67"/>
      <c r="L85" s="67"/>
      <c r="M85" s="67"/>
      <c r="N85" s="67"/>
      <c r="O85" s="67"/>
      <c r="P85" s="67"/>
      <c r="Q85" s="67"/>
    </row>
    <row r="86" spans="2:17">
      <c r="B86" s="67"/>
      <c r="C86" s="67"/>
      <c r="D86" s="67"/>
      <c r="E86" s="67"/>
      <c r="F86" s="67"/>
      <c r="G86" s="67"/>
      <c r="H86" s="67"/>
      <c r="I86" s="67"/>
      <c r="J86" s="67"/>
      <c r="K86" s="67"/>
      <c r="L86" s="67"/>
      <c r="M86" s="67"/>
      <c r="N86" s="67"/>
      <c r="O86" s="67"/>
      <c r="P86" s="67"/>
      <c r="Q86" s="67"/>
    </row>
    <row r="87" spans="2:17">
      <c r="B87" s="67"/>
      <c r="C87" s="67"/>
      <c r="D87" s="67"/>
      <c r="E87" s="67"/>
      <c r="F87" s="67"/>
      <c r="G87" s="67"/>
      <c r="H87" s="67"/>
      <c r="I87" s="67"/>
      <c r="J87" s="67"/>
      <c r="K87" s="67"/>
      <c r="L87" s="67"/>
      <c r="M87" s="67"/>
      <c r="N87" s="67"/>
      <c r="O87" s="67"/>
      <c r="P87" s="67"/>
      <c r="Q87" s="67"/>
    </row>
    <row r="88" spans="2:17">
      <c r="B88" s="67"/>
      <c r="C88" s="67"/>
      <c r="D88" s="67"/>
      <c r="E88" s="67"/>
      <c r="F88" s="67"/>
      <c r="G88" s="67"/>
      <c r="H88" s="67"/>
      <c r="I88" s="67"/>
      <c r="J88" s="67"/>
      <c r="K88" s="67"/>
      <c r="L88" s="67"/>
      <c r="M88" s="67"/>
      <c r="N88" s="67"/>
      <c r="O88" s="67"/>
      <c r="P88" s="67"/>
      <c r="Q88" s="67"/>
    </row>
    <row r="89" spans="2:17">
      <c r="B89" s="67"/>
      <c r="C89" s="67"/>
      <c r="D89" s="67"/>
      <c r="E89" s="67"/>
      <c r="F89" s="67"/>
      <c r="G89" s="67"/>
      <c r="H89" s="67"/>
      <c r="I89" s="67"/>
      <c r="J89" s="67"/>
      <c r="K89" s="67"/>
      <c r="L89" s="67"/>
      <c r="M89" s="67"/>
      <c r="N89" s="67"/>
      <c r="O89" s="67"/>
      <c r="P89" s="67"/>
      <c r="Q89" s="67"/>
    </row>
    <row r="90" spans="2:17">
      <c r="B90" s="67"/>
      <c r="C90" s="67"/>
      <c r="D90" s="67"/>
      <c r="E90" s="67"/>
      <c r="F90" s="67"/>
      <c r="G90" s="67"/>
      <c r="H90" s="67"/>
      <c r="I90" s="67"/>
      <c r="J90" s="67"/>
      <c r="K90" s="67"/>
      <c r="L90" s="67"/>
      <c r="M90" s="67"/>
      <c r="N90" s="67"/>
      <c r="O90" s="67"/>
      <c r="P90" s="67"/>
      <c r="Q90" s="67"/>
    </row>
    <row r="91" spans="2:17">
      <c r="B91" s="67"/>
      <c r="C91" s="67"/>
      <c r="D91" s="67"/>
      <c r="E91" s="67"/>
      <c r="F91" s="67"/>
      <c r="G91" s="67"/>
      <c r="H91" s="67"/>
      <c r="I91" s="67"/>
      <c r="J91" s="67"/>
      <c r="K91" s="67"/>
      <c r="L91" s="67"/>
      <c r="M91" s="67"/>
      <c r="N91" s="67"/>
      <c r="O91" s="67"/>
      <c r="P91" s="67"/>
      <c r="Q91" s="67"/>
    </row>
    <row r="92" spans="2:17">
      <c r="B92" s="67"/>
      <c r="C92" s="67"/>
      <c r="D92" s="67"/>
      <c r="E92" s="67"/>
      <c r="F92" s="67"/>
      <c r="G92" s="67"/>
      <c r="H92" s="67"/>
      <c r="I92" s="67"/>
      <c r="J92" s="67"/>
      <c r="K92" s="67"/>
      <c r="L92" s="67"/>
      <c r="M92" s="67"/>
      <c r="N92" s="67"/>
      <c r="O92" s="67"/>
      <c r="P92" s="67"/>
      <c r="Q92" s="67"/>
    </row>
    <row r="93" spans="2:17">
      <c r="B93" s="67"/>
      <c r="C93" s="67"/>
      <c r="D93" s="67"/>
      <c r="E93" s="67"/>
      <c r="F93" s="67"/>
      <c r="G93" s="67"/>
      <c r="H93" s="67"/>
      <c r="I93" s="67"/>
      <c r="J93" s="67"/>
      <c r="K93" s="67"/>
      <c r="L93" s="67"/>
      <c r="M93" s="67"/>
      <c r="N93" s="67"/>
      <c r="O93" s="67"/>
      <c r="P93" s="67"/>
      <c r="Q93" s="67"/>
    </row>
    <row r="94" spans="2:17">
      <c r="B94" s="67"/>
      <c r="C94" s="67"/>
      <c r="D94" s="67"/>
      <c r="E94" s="67"/>
      <c r="F94" s="67"/>
      <c r="G94" s="67"/>
      <c r="H94" s="67"/>
      <c r="I94" s="67"/>
      <c r="J94" s="67"/>
      <c r="K94" s="67"/>
      <c r="L94" s="67"/>
      <c r="M94" s="67"/>
      <c r="N94" s="67"/>
      <c r="O94" s="67"/>
      <c r="P94" s="67"/>
      <c r="Q94" s="67"/>
    </row>
    <row r="95" spans="2:17">
      <c r="B95" s="67"/>
      <c r="C95" s="67"/>
      <c r="D95" s="67"/>
      <c r="E95" s="67"/>
      <c r="F95" s="67"/>
      <c r="G95" s="67"/>
      <c r="H95" s="67"/>
      <c r="I95" s="67"/>
      <c r="J95" s="67"/>
      <c r="K95" s="67"/>
      <c r="L95" s="67"/>
      <c r="M95" s="67"/>
      <c r="N95" s="67"/>
      <c r="O95" s="67"/>
      <c r="P95" s="67"/>
      <c r="Q95" s="67"/>
    </row>
    <row r="96" spans="2:17">
      <c r="B96" s="67"/>
      <c r="C96" s="67"/>
      <c r="D96" s="67"/>
      <c r="E96" s="67"/>
      <c r="F96" s="67"/>
      <c r="G96" s="67"/>
      <c r="H96" s="67"/>
      <c r="I96" s="67"/>
      <c r="J96" s="67"/>
      <c r="K96" s="67"/>
      <c r="L96" s="67"/>
      <c r="M96" s="67"/>
      <c r="N96" s="67"/>
      <c r="O96" s="67"/>
      <c r="P96" s="67"/>
      <c r="Q96" s="67"/>
    </row>
    <row r="97" spans="2:16">
      <c r="B97" s="71"/>
      <c r="C97" s="71"/>
      <c r="D97" s="71"/>
      <c r="E97" s="71"/>
      <c r="F97" s="71"/>
      <c r="G97" s="71"/>
      <c r="H97" s="71"/>
      <c r="I97" s="71"/>
      <c r="J97" s="71"/>
      <c r="K97" s="71"/>
      <c r="L97" s="71"/>
      <c r="M97" s="71"/>
      <c r="N97" s="71"/>
      <c r="O97" s="71"/>
      <c r="P97" s="67"/>
    </row>
    <row r="98" spans="2:16">
      <c r="B98" s="71"/>
      <c r="C98" s="71"/>
      <c r="D98" s="71"/>
      <c r="E98" s="71"/>
      <c r="F98" s="71"/>
      <c r="G98" s="71"/>
      <c r="H98" s="71"/>
      <c r="I98" s="71"/>
      <c r="J98" s="71"/>
      <c r="K98" s="71"/>
      <c r="L98" s="71"/>
      <c r="M98" s="71"/>
      <c r="N98" s="71"/>
      <c r="O98" s="71"/>
      <c r="P98" s="67"/>
    </row>
    <row r="99" spans="2:16">
      <c r="B99" s="71"/>
      <c r="C99" s="71"/>
      <c r="D99" s="71"/>
      <c r="E99" s="71"/>
      <c r="F99" s="71"/>
      <c r="G99" s="71"/>
      <c r="H99" s="71"/>
      <c r="I99" s="71"/>
      <c r="J99" s="71"/>
      <c r="K99" s="71"/>
      <c r="L99" s="71"/>
      <c r="M99" s="71"/>
      <c r="N99" s="71"/>
      <c r="O99" s="71"/>
      <c r="P99" s="67"/>
    </row>
    <row r="100" spans="2:16">
      <c r="B100" s="71"/>
      <c r="C100" s="71"/>
      <c r="D100" s="71"/>
      <c r="E100" s="71"/>
      <c r="F100" s="67"/>
      <c r="G100" s="67"/>
      <c r="H100" s="67"/>
      <c r="I100" s="67"/>
      <c r="J100" s="67"/>
      <c r="K100" s="67"/>
      <c r="L100" s="67"/>
      <c r="M100" s="67"/>
      <c r="N100" s="67"/>
      <c r="O100" s="67"/>
      <c r="P100" s="67"/>
    </row>
    <row r="106" spans="2:16">
      <c r="B106" s="67"/>
      <c r="C106" s="67"/>
      <c r="D106" s="67"/>
      <c r="E106" s="67"/>
      <c r="F106" s="67"/>
      <c r="G106" s="67"/>
      <c r="H106" s="67"/>
      <c r="I106" s="67"/>
      <c r="J106" s="67"/>
      <c r="K106" s="67"/>
      <c r="L106" s="67"/>
      <c r="M106" s="67"/>
      <c r="N106" s="67"/>
      <c r="O106" s="67"/>
      <c r="P106" s="67"/>
    </row>
  </sheetData>
  <mergeCells count="7">
    <mergeCell ref="N7:P7"/>
    <mergeCell ref="A4:K5"/>
    <mergeCell ref="K7:M7"/>
    <mergeCell ref="A7:A8"/>
    <mergeCell ref="B7:D7"/>
    <mergeCell ref="E7:G7"/>
    <mergeCell ref="H7:J7"/>
  </mergeCells>
  <phoneticPr fontId="0" type="noConversion"/>
  <pageMargins left="0.75" right="0.75" top="1" bottom="1" header="0.5" footer="0.5"/>
  <pageSetup scale="46" orientation="portrait" r:id="rId1"/>
  <headerFooter alignWithMargins="0">
    <oddFooter>&amp;C&amp;14B-&amp;P-4</oddFooter>
  </headerFooter>
  <ignoredErrors>
    <ignoredError sqref="D25:G25 L25:P25 H25:K25" formula="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5">
    <pageSetUpPr fitToPage="1"/>
  </sheetPr>
  <dimension ref="A1:R102"/>
  <sheetViews>
    <sheetView zoomScale="80" zoomScaleNormal="80" workbookViewId="0"/>
  </sheetViews>
  <sheetFormatPr defaultColWidth="9.1796875" defaultRowHeight="12.5"/>
  <cols>
    <col min="1" max="1" width="11.453125" style="15" customWidth="1"/>
    <col min="2" max="2" width="14.26953125" style="25" customWidth="1"/>
    <col min="3" max="3" width="12.1796875" style="25" bestFit="1" customWidth="1"/>
    <col min="4" max="4" width="13.1796875" style="25" customWidth="1"/>
    <col min="5" max="6" width="10.81640625" style="25" customWidth="1"/>
    <col min="7" max="7" width="13.1796875" style="25" customWidth="1"/>
    <col min="8" max="9" width="10.81640625" style="25" customWidth="1"/>
    <col min="10" max="10" width="13.1796875" style="25" customWidth="1"/>
    <col min="11" max="12" width="10.81640625" style="25" customWidth="1"/>
    <col min="13" max="13" width="13.1796875" style="25" customWidth="1"/>
    <col min="14" max="14" width="13.54296875" style="25" customWidth="1"/>
    <col min="15" max="15" width="12.54296875" style="25" bestFit="1" customWidth="1"/>
    <col min="16" max="16" width="13.1796875" style="25" customWidth="1"/>
    <col min="17" max="17" width="9.1796875" style="15"/>
    <col min="18" max="18" width="9.81640625" style="15" bestFit="1" customWidth="1"/>
    <col min="19" max="16384" width="9.1796875" style="15"/>
  </cols>
  <sheetData>
    <row r="1" spans="1:16" ht="25">
      <c r="A1" s="35" t="s">
        <v>21</v>
      </c>
      <c r="B1" s="71"/>
      <c r="C1" s="71"/>
      <c r="D1" s="71"/>
      <c r="E1" s="71"/>
      <c r="F1" s="71"/>
      <c r="G1" s="71"/>
      <c r="H1" s="71"/>
      <c r="I1" s="71"/>
      <c r="J1" s="71"/>
      <c r="K1" s="71"/>
      <c r="L1" s="71"/>
      <c r="M1" s="71"/>
      <c r="N1" s="71"/>
      <c r="O1" s="71"/>
      <c r="P1" s="71"/>
    </row>
    <row r="2" spans="1:16" ht="18">
      <c r="A2" s="12" t="s">
        <v>108</v>
      </c>
      <c r="B2" s="9"/>
      <c r="C2" s="9"/>
      <c r="D2" s="9"/>
      <c r="E2" s="9"/>
      <c r="F2" s="9"/>
      <c r="G2" s="9"/>
      <c r="H2" s="9"/>
      <c r="I2" s="9"/>
      <c r="J2" s="9"/>
      <c r="K2" s="9"/>
      <c r="L2" s="9"/>
      <c r="M2" s="9"/>
      <c r="N2" s="9"/>
      <c r="O2" s="9"/>
      <c r="P2" s="9"/>
    </row>
    <row r="3" spans="1:16" ht="14">
      <c r="A3" s="10"/>
      <c r="B3" s="9"/>
      <c r="C3" s="9"/>
      <c r="D3" s="9"/>
      <c r="E3" s="9"/>
      <c r="F3" s="9"/>
      <c r="G3" s="9"/>
      <c r="H3" s="9"/>
      <c r="I3" s="9"/>
      <c r="J3" s="9"/>
      <c r="K3" s="9"/>
      <c r="L3" s="9"/>
      <c r="M3" s="9"/>
      <c r="N3" s="9"/>
      <c r="O3" s="9"/>
      <c r="P3" s="9"/>
    </row>
    <row r="4" spans="1:16" ht="15" customHeight="1">
      <c r="A4" s="290" t="s">
        <v>109</v>
      </c>
      <c r="B4" s="290"/>
      <c r="C4" s="290"/>
      <c r="D4" s="290"/>
      <c r="E4" s="290"/>
      <c r="F4" s="290"/>
      <c r="G4" s="290"/>
      <c r="H4" s="290"/>
      <c r="I4" s="290"/>
      <c r="J4" s="290"/>
      <c r="K4" s="290"/>
      <c r="L4" s="290"/>
      <c r="M4" s="290"/>
      <c r="N4" s="290"/>
      <c r="O4" s="290"/>
      <c r="P4" s="290"/>
    </row>
    <row r="5" spans="1:16" ht="15" customHeight="1">
      <c r="A5" s="290"/>
      <c r="B5" s="290"/>
      <c r="C5" s="290"/>
      <c r="D5" s="290"/>
      <c r="E5" s="290"/>
      <c r="F5" s="290"/>
      <c r="G5" s="290"/>
      <c r="H5" s="290"/>
      <c r="I5" s="290"/>
      <c r="J5" s="290"/>
      <c r="K5" s="290"/>
      <c r="L5" s="290"/>
      <c r="M5" s="290"/>
      <c r="N5" s="290"/>
      <c r="O5" s="290"/>
      <c r="P5" s="290"/>
    </row>
    <row r="6" spans="1:16" ht="15" customHeight="1">
      <c r="A6" s="32"/>
      <c r="B6" s="32"/>
      <c r="C6" s="32"/>
      <c r="D6" s="32"/>
      <c r="E6" s="32"/>
      <c r="F6" s="32"/>
      <c r="G6" s="32"/>
      <c r="H6" s="32"/>
      <c r="I6" s="32"/>
      <c r="J6" s="32"/>
      <c r="K6" s="32"/>
      <c r="L6" s="32"/>
      <c r="M6" s="32"/>
      <c r="N6" s="32"/>
      <c r="O6" s="32"/>
      <c r="P6" s="32"/>
    </row>
    <row r="7" spans="1:16" ht="14.5" thickBot="1">
      <c r="A7" s="1"/>
      <c r="B7" s="9"/>
      <c r="C7" s="9"/>
      <c r="D7" s="9"/>
      <c r="E7" s="9"/>
      <c r="F7" s="9"/>
      <c r="G7" s="9"/>
      <c r="H7" s="9"/>
      <c r="I7" s="9"/>
      <c r="J7" s="9"/>
      <c r="K7" s="9"/>
      <c r="L7" s="9"/>
      <c r="M7" s="9"/>
      <c r="N7" s="9"/>
      <c r="O7" s="9"/>
      <c r="P7" s="9"/>
    </row>
    <row r="8" spans="1:16" ht="13.5" customHeight="1" thickBot="1">
      <c r="A8" s="294" t="s">
        <v>24</v>
      </c>
      <c r="B8" s="309" t="s">
        <v>28</v>
      </c>
      <c r="C8" s="310"/>
      <c r="D8" s="311"/>
      <c r="E8" s="309" t="s">
        <v>29</v>
      </c>
      <c r="F8" s="310"/>
      <c r="G8" s="311"/>
      <c r="H8" s="309" t="s">
        <v>30</v>
      </c>
      <c r="I8" s="310"/>
      <c r="J8" s="311"/>
      <c r="K8" s="309" t="s">
        <v>31</v>
      </c>
      <c r="L8" s="310"/>
      <c r="M8" s="311"/>
      <c r="N8" s="309" t="s">
        <v>27</v>
      </c>
      <c r="O8" s="310"/>
      <c r="P8" s="311"/>
    </row>
    <row r="9" spans="1:16" ht="29.25" customHeight="1" thickBot="1">
      <c r="A9" s="295"/>
      <c r="B9" s="36" t="s">
        <v>110</v>
      </c>
      <c r="C9" s="64" t="s">
        <v>101</v>
      </c>
      <c r="D9" s="52" t="s">
        <v>75</v>
      </c>
      <c r="E9" s="36" t="s">
        <v>110</v>
      </c>
      <c r="F9" s="64" t="s">
        <v>101</v>
      </c>
      <c r="G9" s="52" t="s">
        <v>75</v>
      </c>
      <c r="H9" s="36" t="s">
        <v>110</v>
      </c>
      <c r="I9" s="64" t="s">
        <v>101</v>
      </c>
      <c r="J9" s="52" t="s">
        <v>75</v>
      </c>
      <c r="K9" s="36" t="s">
        <v>110</v>
      </c>
      <c r="L9" s="64" t="s">
        <v>101</v>
      </c>
      <c r="M9" s="52" t="s">
        <v>75</v>
      </c>
      <c r="N9" s="36" t="s">
        <v>110</v>
      </c>
      <c r="O9" s="64" t="s">
        <v>101</v>
      </c>
      <c r="P9" s="52" t="s">
        <v>75</v>
      </c>
    </row>
    <row r="10" spans="1:16">
      <c r="A10" s="73">
        <v>2007</v>
      </c>
      <c r="B10" s="86">
        <v>126969</v>
      </c>
      <c r="C10" s="87">
        <v>148553</v>
      </c>
      <c r="D10" s="70">
        <f t="shared" ref="D10:D25" si="0">IF(C10=0, "NA", B10/C10)</f>
        <v>0.85470505476160019</v>
      </c>
      <c r="E10" s="86"/>
      <c r="F10" s="87"/>
      <c r="G10" s="70"/>
      <c r="H10" s="86">
        <v>51</v>
      </c>
      <c r="I10" s="87">
        <v>68</v>
      </c>
      <c r="J10" s="70">
        <f t="shared" ref="J10:J25" si="1">IF(I10=0, "NA", H10/I10)</f>
        <v>0.75</v>
      </c>
      <c r="K10" s="86">
        <v>1054</v>
      </c>
      <c r="L10" s="87">
        <v>1381</v>
      </c>
      <c r="M10" s="69">
        <f t="shared" ref="M10:M25" si="2">IF(L10=0, "NA", K10/L10)</f>
        <v>0.76321506154960173</v>
      </c>
      <c r="N10" s="86">
        <f>SUM(K10,H10,E10,B10)</f>
        <v>128074</v>
      </c>
      <c r="O10" s="87">
        <f>SUM(L10,I10,F10,C10)</f>
        <v>150002</v>
      </c>
      <c r="P10" s="70">
        <f t="shared" ref="P10:P25" si="3">IF(O10=0, "NA", N10/O10)</f>
        <v>0.8538152824629005</v>
      </c>
    </row>
    <row r="11" spans="1:16">
      <c r="A11" s="73">
        <v>2008</v>
      </c>
      <c r="B11" s="89">
        <v>140810</v>
      </c>
      <c r="C11" s="90">
        <v>160364</v>
      </c>
      <c r="D11" s="69">
        <f t="shared" si="0"/>
        <v>0.87806490234716017</v>
      </c>
      <c r="E11" s="89">
        <v>5319</v>
      </c>
      <c r="F11" s="90">
        <v>6264</v>
      </c>
      <c r="G11" s="69">
        <f t="shared" ref="G11:G25" si="4">IF(F11=0, "NA", E11/F11)</f>
        <v>0.84913793103448276</v>
      </c>
      <c r="H11" s="89">
        <v>59</v>
      </c>
      <c r="I11" s="90">
        <v>79</v>
      </c>
      <c r="J11" s="69">
        <f t="shared" si="1"/>
        <v>0.74683544303797467</v>
      </c>
      <c r="K11" s="89">
        <v>1191</v>
      </c>
      <c r="L11" s="90">
        <v>1499</v>
      </c>
      <c r="M11" s="69">
        <f t="shared" si="2"/>
        <v>0.79452968645763844</v>
      </c>
      <c r="N11" s="89">
        <f t="shared" ref="N11:O25" si="5">SUM(K11,H11,E11,B11)</f>
        <v>147379</v>
      </c>
      <c r="O11" s="90">
        <f t="shared" si="5"/>
        <v>168206</v>
      </c>
      <c r="P11" s="69">
        <f t="shared" si="3"/>
        <v>0.8761815868637266</v>
      </c>
    </row>
    <row r="12" spans="1:16">
      <c r="A12" s="73">
        <v>2009</v>
      </c>
      <c r="B12" s="89">
        <v>122849</v>
      </c>
      <c r="C12" s="90">
        <v>136576</v>
      </c>
      <c r="D12" s="69">
        <f t="shared" si="0"/>
        <v>0.89949185801312093</v>
      </c>
      <c r="E12" s="89">
        <v>3811</v>
      </c>
      <c r="F12" s="90">
        <v>4399</v>
      </c>
      <c r="G12" s="69">
        <f t="shared" si="4"/>
        <v>0.86633325755853607</v>
      </c>
      <c r="H12" s="89">
        <v>93</v>
      </c>
      <c r="I12" s="90">
        <v>131</v>
      </c>
      <c r="J12" s="69">
        <f t="shared" si="1"/>
        <v>0.70992366412213737</v>
      </c>
      <c r="K12" s="89">
        <v>384</v>
      </c>
      <c r="L12" s="90">
        <v>485</v>
      </c>
      <c r="M12" s="69">
        <f t="shared" si="2"/>
        <v>0.79175257731958759</v>
      </c>
      <c r="N12" s="89">
        <f t="shared" si="5"/>
        <v>127137</v>
      </c>
      <c r="O12" s="90">
        <f t="shared" si="5"/>
        <v>141591</v>
      </c>
      <c r="P12" s="69">
        <f t="shared" si="3"/>
        <v>0.89791724050257427</v>
      </c>
    </row>
    <row r="13" spans="1:16">
      <c r="A13" s="73">
        <v>2010</v>
      </c>
      <c r="B13" s="89">
        <v>167003</v>
      </c>
      <c r="C13" s="90">
        <v>182676</v>
      </c>
      <c r="D13" s="69">
        <f t="shared" si="0"/>
        <v>0.9142032888830498</v>
      </c>
      <c r="E13" s="89">
        <v>3811</v>
      </c>
      <c r="F13" s="90">
        <v>4389</v>
      </c>
      <c r="G13" s="69">
        <f t="shared" si="4"/>
        <v>0.86830713146502625</v>
      </c>
      <c r="H13" s="89">
        <v>201</v>
      </c>
      <c r="I13" s="90">
        <v>254</v>
      </c>
      <c r="J13" s="69">
        <f t="shared" si="1"/>
        <v>0.79133858267716539</v>
      </c>
      <c r="K13" s="89">
        <v>422</v>
      </c>
      <c r="L13" s="90">
        <v>526</v>
      </c>
      <c r="M13" s="69">
        <f t="shared" si="2"/>
        <v>0.80228136882129275</v>
      </c>
      <c r="N13" s="89">
        <f t="shared" si="5"/>
        <v>171437</v>
      </c>
      <c r="O13" s="90">
        <f t="shared" si="5"/>
        <v>187845</v>
      </c>
      <c r="P13" s="69">
        <f t="shared" si="3"/>
        <v>0.91265138811253954</v>
      </c>
    </row>
    <row r="14" spans="1:16">
      <c r="A14" s="73">
        <v>2011</v>
      </c>
      <c r="B14" s="89">
        <v>188276</v>
      </c>
      <c r="C14" s="90">
        <v>204324</v>
      </c>
      <c r="D14" s="69">
        <f t="shared" si="0"/>
        <v>0.92145807638848098</v>
      </c>
      <c r="E14" s="89">
        <v>7087</v>
      </c>
      <c r="F14" s="90">
        <v>7912</v>
      </c>
      <c r="G14" s="69">
        <f t="shared" si="4"/>
        <v>0.89572800808897879</v>
      </c>
      <c r="H14" s="89">
        <v>579</v>
      </c>
      <c r="I14" s="90">
        <v>681</v>
      </c>
      <c r="J14" s="69">
        <f t="shared" si="1"/>
        <v>0.85022026431718056</v>
      </c>
      <c r="K14" s="89">
        <v>1389</v>
      </c>
      <c r="L14" s="90">
        <v>1746</v>
      </c>
      <c r="M14" s="69">
        <f t="shared" si="2"/>
        <v>0.79553264604810991</v>
      </c>
      <c r="N14" s="89">
        <f t="shared" si="5"/>
        <v>197331</v>
      </c>
      <c r="O14" s="90">
        <f t="shared" si="5"/>
        <v>214663</v>
      </c>
      <c r="P14" s="69">
        <f t="shared" si="3"/>
        <v>0.91925949045713518</v>
      </c>
    </row>
    <row r="15" spans="1:16">
      <c r="A15" s="73">
        <v>2012</v>
      </c>
      <c r="B15" s="89">
        <v>212464</v>
      </c>
      <c r="C15" s="90">
        <v>228484</v>
      </c>
      <c r="D15" s="69">
        <f t="shared" si="0"/>
        <v>0.92988568127308691</v>
      </c>
      <c r="E15" s="89">
        <v>7506</v>
      </c>
      <c r="F15" s="90">
        <v>8251</v>
      </c>
      <c r="G15" s="69">
        <f t="shared" si="4"/>
        <v>0.90970791419221908</v>
      </c>
      <c r="H15" s="89">
        <v>913</v>
      </c>
      <c r="I15" s="90">
        <v>1053</v>
      </c>
      <c r="J15" s="69">
        <f t="shared" si="1"/>
        <v>0.8670465337132004</v>
      </c>
      <c r="K15" s="89">
        <v>1357</v>
      </c>
      <c r="L15" s="90">
        <v>1691</v>
      </c>
      <c r="M15" s="69">
        <f t="shared" si="2"/>
        <v>0.80248373743347134</v>
      </c>
      <c r="N15" s="89">
        <f t="shared" si="5"/>
        <v>222240</v>
      </c>
      <c r="O15" s="90">
        <f t="shared" si="5"/>
        <v>239479</v>
      </c>
      <c r="P15" s="69">
        <f t="shared" si="3"/>
        <v>0.92801456495141532</v>
      </c>
    </row>
    <row r="16" spans="1:16">
      <c r="A16" s="73">
        <v>2013</v>
      </c>
      <c r="B16" s="89">
        <v>242072</v>
      </c>
      <c r="C16" s="90">
        <v>258212</v>
      </c>
      <c r="D16" s="69">
        <f t="shared" si="0"/>
        <v>0.93749322262327084</v>
      </c>
      <c r="E16" s="89">
        <v>7283</v>
      </c>
      <c r="F16" s="90">
        <v>7944</v>
      </c>
      <c r="G16" s="69">
        <f t="shared" si="4"/>
        <v>0.91679254783484387</v>
      </c>
      <c r="H16" s="89">
        <v>1246</v>
      </c>
      <c r="I16" s="90">
        <v>1360</v>
      </c>
      <c r="J16" s="69">
        <f t="shared" si="1"/>
        <v>0.91617647058823526</v>
      </c>
      <c r="K16" s="89">
        <v>1228</v>
      </c>
      <c r="L16" s="90">
        <v>1506</v>
      </c>
      <c r="M16" s="69">
        <f t="shared" si="2"/>
        <v>0.81540504648074374</v>
      </c>
      <c r="N16" s="89">
        <f t="shared" si="5"/>
        <v>251829</v>
      </c>
      <c r="O16" s="90">
        <f t="shared" si="5"/>
        <v>269022</v>
      </c>
      <c r="P16" s="69">
        <f t="shared" si="3"/>
        <v>0.93609072863929343</v>
      </c>
    </row>
    <row r="17" spans="1:18">
      <c r="A17" s="73">
        <v>2014</v>
      </c>
      <c r="B17" s="89">
        <v>263398</v>
      </c>
      <c r="C17" s="90">
        <v>277663</v>
      </c>
      <c r="D17" s="69">
        <f t="shared" si="0"/>
        <v>0.94862477175568949</v>
      </c>
      <c r="E17" s="89">
        <v>8471</v>
      </c>
      <c r="F17" s="90">
        <v>9177</v>
      </c>
      <c r="G17" s="69">
        <f t="shared" si="4"/>
        <v>0.92306854091751112</v>
      </c>
      <c r="H17" s="89">
        <v>2626</v>
      </c>
      <c r="I17" s="90">
        <v>2895</v>
      </c>
      <c r="J17" s="69">
        <f t="shared" si="1"/>
        <v>0.90708117443868741</v>
      </c>
      <c r="K17" s="89">
        <v>1231</v>
      </c>
      <c r="L17" s="90">
        <v>1535</v>
      </c>
      <c r="M17" s="69">
        <f t="shared" si="2"/>
        <v>0.80195439739413676</v>
      </c>
      <c r="N17" s="89">
        <f t="shared" si="5"/>
        <v>275726</v>
      </c>
      <c r="O17" s="90">
        <f t="shared" si="5"/>
        <v>291270</v>
      </c>
      <c r="P17" s="69">
        <f t="shared" si="3"/>
        <v>0.94663370755656262</v>
      </c>
      <c r="Q17" s="67"/>
      <c r="R17" s="67"/>
    </row>
    <row r="18" spans="1:18">
      <c r="A18" s="73">
        <v>2015</v>
      </c>
      <c r="B18" s="89">
        <v>306315</v>
      </c>
      <c r="C18" s="90">
        <v>317876</v>
      </c>
      <c r="D18" s="69">
        <f t="shared" si="0"/>
        <v>0.96363047225962328</v>
      </c>
      <c r="E18" s="89">
        <v>13408</v>
      </c>
      <c r="F18" s="90">
        <v>14450</v>
      </c>
      <c r="G18" s="69">
        <f t="shared" si="4"/>
        <v>0.92788927335640137</v>
      </c>
      <c r="H18" s="89">
        <v>2276</v>
      </c>
      <c r="I18" s="90">
        <v>2469</v>
      </c>
      <c r="J18" s="69">
        <f t="shared" si="1"/>
        <v>0.9218307006885379</v>
      </c>
      <c r="K18" s="89">
        <v>2699</v>
      </c>
      <c r="L18" s="90">
        <v>3153</v>
      </c>
      <c r="M18" s="69">
        <f t="shared" si="2"/>
        <v>0.85601014906438311</v>
      </c>
      <c r="N18" s="89">
        <f t="shared" si="5"/>
        <v>324698</v>
      </c>
      <c r="O18" s="90">
        <f t="shared" si="5"/>
        <v>337948</v>
      </c>
      <c r="P18" s="69">
        <f t="shared" si="3"/>
        <v>0.96079278468876872</v>
      </c>
      <c r="Q18" s="67"/>
      <c r="R18" s="67"/>
    </row>
    <row r="19" spans="1:18">
      <c r="A19" s="73">
        <v>2016</v>
      </c>
      <c r="B19" s="89">
        <v>308516</v>
      </c>
      <c r="C19" s="90">
        <v>317753</v>
      </c>
      <c r="D19" s="69">
        <f t="shared" si="0"/>
        <v>0.970930250855224</v>
      </c>
      <c r="E19" s="89">
        <v>14988</v>
      </c>
      <c r="F19" s="90">
        <v>15697</v>
      </c>
      <c r="G19" s="69">
        <f t="shared" si="4"/>
        <v>0.95483213352869978</v>
      </c>
      <c r="H19" s="89">
        <v>884</v>
      </c>
      <c r="I19" s="90">
        <v>972</v>
      </c>
      <c r="J19" s="69">
        <f t="shared" si="1"/>
        <v>0.90946502057613166</v>
      </c>
      <c r="K19" s="89">
        <v>2783</v>
      </c>
      <c r="L19" s="90">
        <v>3143</v>
      </c>
      <c r="M19" s="69">
        <f t="shared" si="2"/>
        <v>0.88545975182946235</v>
      </c>
      <c r="N19" s="89">
        <f t="shared" si="5"/>
        <v>327171</v>
      </c>
      <c r="O19" s="90">
        <f t="shared" si="5"/>
        <v>337565</v>
      </c>
      <c r="P19" s="69">
        <f t="shared" si="3"/>
        <v>0.96920889310206926</v>
      </c>
      <c r="Q19" s="67"/>
      <c r="R19" s="67"/>
    </row>
    <row r="20" spans="1:18">
      <c r="A20" s="73">
        <v>2017</v>
      </c>
      <c r="B20" s="89">
        <v>320882</v>
      </c>
      <c r="C20" s="90">
        <v>329151</v>
      </c>
      <c r="D20" s="69">
        <f t="shared" si="0"/>
        <v>0.97487779165185584</v>
      </c>
      <c r="E20" s="89">
        <v>13942</v>
      </c>
      <c r="F20" s="90">
        <v>14444</v>
      </c>
      <c r="G20" s="69">
        <f t="shared" si="4"/>
        <v>0.96524508446413737</v>
      </c>
      <c r="H20" s="89">
        <v>582</v>
      </c>
      <c r="I20" s="90">
        <v>640</v>
      </c>
      <c r="J20" s="69">
        <f t="shared" si="1"/>
        <v>0.90937500000000004</v>
      </c>
      <c r="K20" s="89">
        <v>2371</v>
      </c>
      <c r="L20" s="90">
        <v>2649</v>
      </c>
      <c r="M20" s="69">
        <f t="shared" si="2"/>
        <v>0.89505473763684407</v>
      </c>
      <c r="N20" s="89">
        <f t="shared" si="5"/>
        <v>337777</v>
      </c>
      <c r="O20" s="90">
        <f t="shared" si="5"/>
        <v>346884</v>
      </c>
      <c r="P20" s="69">
        <f t="shared" si="3"/>
        <v>0.97374626676352904</v>
      </c>
      <c r="Q20" s="67"/>
      <c r="R20" s="67"/>
    </row>
    <row r="21" spans="1:18">
      <c r="A21" s="73">
        <v>2018</v>
      </c>
      <c r="B21" s="89">
        <v>324059</v>
      </c>
      <c r="C21" s="90">
        <v>329342</v>
      </c>
      <c r="D21" s="69">
        <f t="shared" si="0"/>
        <v>0.98395892415786634</v>
      </c>
      <c r="E21" s="89">
        <v>11809</v>
      </c>
      <c r="F21" s="90">
        <v>12123</v>
      </c>
      <c r="G21" s="69">
        <f t="shared" si="4"/>
        <v>0.97409882042398743</v>
      </c>
      <c r="H21" s="89">
        <v>774</v>
      </c>
      <c r="I21" s="90">
        <v>826</v>
      </c>
      <c r="J21" s="69">
        <f t="shared" si="1"/>
        <v>0.93704600484261502</v>
      </c>
      <c r="K21" s="89">
        <v>2305</v>
      </c>
      <c r="L21" s="90">
        <v>2585</v>
      </c>
      <c r="M21" s="69">
        <f t="shared" si="2"/>
        <v>0.8916827852998066</v>
      </c>
      <c r="N21" s="89">
        <f t="shared" si="5"/>
        <v>338947</v>
      </c>
      <c r="O21" s="90">
        <f t="shared" si="5"/>
        <v>344876</v>
      </c>
      <c r="P21" s="69">
        <f t="shared" si="3"/>
        <v>0.98280831371275468</v>
      </c>
      <c r="Q21" s="67"/>
      <c r="R21" s="67"/>
    </row>
    <row r="22" spans="1:18">
      <c r="A22" s="73">
        <v>2019</v>
      </c>
      <c r="B22" s="89">
        <v>313138</v>
      </c>
      <c r="C22" s="90">
        <v>317746</v>
      </c>
      <c r="D22" s="69">
        <f t="shared" si="0"/>
        <v>0.98549785048434912</v>
      </c>
      <c r="E22" s="89">
        <v>16298</v>
      </c>
      <c r="F22" s="90">
        <v>16672</v>
      </c>
      <c r="G22" s="69">
        <f t="shared" si="4"/>
        <v>0.97756717850287911</v>
      </c>
      <c r="H22" s="89">
        <v>184</v>
      </c>
      <c r="I22" s="90">
        <v>190</v>
      </c>
      <c r="J22" s="69">
        <f t="shared" si="1"/>
        <v>0.96842105263157896</v>
      </c>
      <c r="K22" s="89">
        <v>3323</v>
      </c>
      <c r="L22" s="90">
        <v>3603</v>
      </c>
      <c r="M22" s="69">
        <f t="shared" si="2"/>
        <v>0.92228698306966417</v>
      </c>
      <c r="N22" s="89">
        <f t="shared" si="5"/>
        <v>332943</v>
      </c>
      <c r="O22" s="90">
        <f t="shared" si="5"/>
        <v>338211</v>
      </c>
      <c r="P22" s="69">
        <f t="shared" si="3"/>
        <v>0.98442392470972262</v>
      </c>
      <c r="Q22" s="67"/>
      <c r="R22" s="67"/>
    </row>
    <row r="23" spans="1:18">
      <c r="A23" s="73">
        <v>2020</v>
      </c>
      <c r="B23" s="89">
        <v>222125</v>
      </c>
      <c r="C23" s="90">
        <v>224670</v>
      </c>
      <c r="D23" s="69">
        <f t="shared" si="0"/>
        <v>0.98867227489206388</v>
      </c>
      <c r="E23" s="89">
        <v>8025</v>
      </c>
      <c r="F23" s="90">
        <v>8194</v>
      </c>
      <c r="G23" s="69">
        <f t="shared" si="4"/>
        <v>0.97937515255064678</v>
      </c>
      <c r="H23" s="89">
        <v>477</v>
      </c>
      <c r="I23" s="90">
        <v>533</v>
      </c>
      <c r="J23" s="69">
        <f t="shared" si="1"/>
        <v>0.89493433395872424</v>
      </c>
      <c r="K23" s="89">
        <v>1701</v>
      </c>
      <c r="L23" s="90">
        <v>1814</v>
      </c>
      <c r="M23" s="69">
        <f t="shared" si="2"/>
        <v>0.9377067254685777</v>
      </c>
      <c r="N23" s="89">
        <f t="shared" si="5"/>
        <v>232328</v>
      </c>
      <c r="O23" s="90">
        <f t="shared" si="5"/>
        <v>235211</v>
      </c>
      <c r="P23" s="69">
        <f t="shared" si="3"/>
        <v>0.98774292018655585</v>
      </c>
      <c r="Q23" s="67"/>
      <c r="R23" s="67"/>
    </row>
    <row r="24" spans="1:18">
      <c r="A24" s="73">
        <v>2021</v>
      </c>
      <c r="B24" s="89">
        <v>38129</v>
      </c>
      <c r="C24" s="90">
        <v>38784</v>
      </c>
      <c r="D24" s="69">
        <f t="shared" si="0"/>
        <v>0.98311159240924095</v>
      </c>
      <c r="E24" s="89">
        <v>716</v>
      </c>
      <c r="F24" s="90">
        <v>739</v>
      </c>
      <c r="G24" s="69">
        <f t="shared" si="4"/>
        <v>0.96887686062246281</v>
      </c>
      <c r="H24" s="89">
        <v>151</v>
      </c>
      <c r="I24" s="90">
        <v>157</v>
      </c>
      <c r="J24" s="69">
        <f t="shared" si="1"/>
        <v>0.96178343949044587</v>
      </c>
      <c r="K24" s="89">
        <v>179</v>
      </c>
      <c r="L24" s="90">
        <v>202</v>
      </c>
      <c r="M24" s="69">
        <f t="shared" si="2"/>
        <v>0.88613861386138615</v>
      </c>
      <c r="N24" s="89">
        <f t="shared" si="5"/>
        <v>39175</v>
      </c>
      <c r="O24" s="90">
        <f t="shared" si="5"/>
        <v>39882</v>
      </c>
      <c r="P24" s="69">
        <f t="shared" si="3"/>
        <v>0.98227270447821069</v>
      </c>
      <c r="Q24" s="67"/>
      <c r="R24" s="67"/>
    </row>
    <row r="25" spans="1:18" ht="13" thickBot="1">
      <c r="A25" s="73">
        <v>2022</v>
      </c>
      <c r="B25" s="91">
        <v>343</v>
      </c>
      <c r="C25" s="92">
        <v>348</v>
      </c>
      <c r="D25" s="93">
        <f t="shared" si="0"/>
        <v>0.98563218390804597</v>
      </c>
      <c r="E25" s="91">
        <v>17</v>
      </c>
      <c r="F25" s="92">
        <v>25</v>
      </c>
      <c r="G25" s="93">
        <f t="shared" si="4"/>
        <v>0.68</v>
      </c>
      <c r="H25" s="91">
        <v>1</v>
      </c>
      <c r="I25" s="92">
        <v>1</v>
      </c>
      <c r="J25" s="93">
        <f t="shared" si="1"/>
        <v>1</v>
      </c>
      <c r="K25" s="91">
        <v>5</v>
      </c>
      <c r="L25" s="92">
        <v>5</v>
      </c>
      <c r="M25" s="93">
        <f t="shared" si="2"/>
        <v>1</v>
      </c>
      <c r="N25" s="91">
        <f t="shared" si="5"/>
        <v>366</v>
      </c>
      <c r="O25" s="92">
        <f t="shared" si="5"/>
        <v>379</v>
      </c>
      <c r="P25" s="93">
        <f t="shared" si="3"/>
        <v>0.96569920844327173</v>
      </c>
      <c r="Q25" s="67"/>
      <c r="R25" s="67"/>
    </row>
    <row r="26" spans="1:18" ht="13.5" thickBot="1">
      <c r="A26" s="13" t="s">
        <v>27</v>
      </c>
      <c r="B26" s="129">
        <f>SUM(B10:B25)</f>
        <v>3297348</v>
      </c>
      <c r="C26" s="130">
        <f>SUM(C10:C25)</f>
        <v>3472522</v>
      </c>
      <c r="D26" s="131">
        <f>B26/C26</f>
        <v>0.94955424328485172</v>
      </c>
      <c r="E26" s="129">
        <f>SUM(E10:E25)</f>
        <v>122491</v>
      </c>
      <c r="F26" s="130">
        <f>SUM(F10:F25)</f>
        <v>130680</v>
      </c>
      <c r="G26" s="131">
        <f>E26/F26</f>
        <v>0.93733547597183964</v>
      </c>
      <c r="H26" s="129">
        <f>SUM(H10:H25)</f>
        <v>11097</v>
      </c>
      <c r="I26" s="130">
        <f>SUM(I10:I25)</f>
        <v>12309</v>
      </c>
      <c r="J26" s="131">
        <f>H26/I26</f>
        <v>0.9015354618571777</v>
      </c>
      <c r="K26" s="129">
        <f>SUM(K10:K25)</f>
        <v>23622</v>
      </c>
      <c r="L26" s="130">
        <f>SUM(L10:L25)</f>
        <v>27523</v>
      </c>
      <c r="M26" s="131">
        <f>K26/L26</f>
        <v>0.85826399738400605</v>
      </c>
      <c r="N26" s="129">
        <f>SUM(N10:N25)</f>
        <v>3454558</v>
      </c>
      <c r="O26" s="130">
        <f>SUM(O10:O25)</f>
        <v>3643034</v>
      </c>
      <c r="P26" s="131">
        <f>N26/O26</f>
        <v>0.94826400192806326</v>
      </c>
      <c r="Q26" s="67"/>
      <c r="R26" s="99"/>
    </row>
    <row r="27" spans="1:18">
      <c r="A27" s="84"/>
      <c r="B27" s="94"/>
      <c r="C27" s="94"/>
      <c r="D27" s="80"/>
      <c r="E27" s="94"/>
      <c r="F27" s="94"/>
      <c r="G27" s="80"/>
      <c r="H27" s="94"/>
      <c r="I27" s="94"/>
      <c r="J27" s="80"/>
      <c r="K27" s="67"/>
      <c r="L27" s="67"/>
      <c r="M27" s="67"/>
      <c r="N27" s="94"/>
      <c r="O27" s="94"/>
      <c r="P27" s="80"/>
      <c r="Q27" s="67"/>
      <c r="R27" s="67"/>
    </row>
    <row r="28" spans="1:18">
      <c r="A28" s="67"/>
      <c r="B28" s="71"/>
      <c r="C28" s="71"/>
      <c r="D28" s="71"/>
      <c r="E28" s="71"/>
      <c r="F28" s="71"/>
      <c r="G28" s="71"/>
      <c r="H28" s="71"/>
      <c r="I28" s="71"/>
      <c r="J28" s="71"/>
      <c r="K28" s="71"/>
      <c r="L28" s="71"/>
      <c r="M28" s="71"/>
      <c r="N28" s="71"/>
      <c r="O28" s="71"/>
      <c r="P28" s="67"/>
      <c r="Q28" s="67"/>
      <c r="R28" s="67"/>
    </row>
    <row r="29" spans="1:18">
      <c r="A29" s="95"/>
      <c r="B29" s="71"/>
      <c r="C29" s="71"/>
      <c r="D29" s="71"/>
      <c r="E29" s="71"/>
      <c r="F29" s="71"/>
      <c r="G29" s="71"/>
      <c r="H29" s="71"/>
      <c r="I29" s="71"/>
      <c r="J29" s="71"/>
      <c r="K29" s="71"/>
      <c r="L29" s="71"/>
      <c r="M29" s="71"/>
      <c r="N29" s="71"/>
      <c r="O29" s="71"/>
      <c r="P29" s="67"/>
      <c r="Q29" s="67"/>
      <c r="R29" s="67"/>
    </row>
    <row r="30" spans="1:18" ht="13.5" customHeight="1">
      <c r="A30" s="67"/>
      <c r="B30" s="71"/>
      <c r="C30" s="71"/>
      <c r="D30" s="71"/>
      <c r="E30" s="71"/>
      <c r="F30" s="71"/>
      <c r="G30" s="71"/>
      <c r="H30" s="71"/>
      <c r="I30" s="71"/>
      <c r="J30" s="71"/>
      <c r="K30" s="71"/>
      <c r="L30" s="71"/>
      <c r="M30" s="71"/>
      <c r="N30" s="71"/>
      <c r="O30" s="67"/>
      <c r="P30" s="250"/>
      <c r="Q30" s="67"/>
      <c r="R30" s="67"/>
    </row>
    <row r="31" spans="1:18" ht="13">
      <c r="A31" s="67"/>
      <c r="B31" s="71"/>
      <c r="C31" s="71"/>
      <c r="D31" s="71"/>
      <c r="E31" s="71"/>
      <c r="F31" s="71"/>
      <c r="G31" s="71"/>
      <c r="H31" s="71"/>
      <c r="I31" s="71"/>
      <c r="J31" s="71"/>
      <c r="K31" s="71"/>
      <c r="L31" s="71"/>
      <c r="M31" s="71"/>
      <c r="N31" s="71"/>
      <c r="O31" s="67"/>
      <c r="P31" s="251"/>
      <c r="Q31" s="67"/>
      <c r="R31" s="67"/>
    </row>
    <row r="32" spans="1:18" ht="13">
      <c r="A32" s="67"/>
      <c r="B32" s="71"/>
      <c r="C32" s="71"/>
      <c r="D32" s="71"/>
      <c r="E32" s="71"/>
      <c r="F32" s="71"/>
      <c r="G32" s="71"/>
      <c r="H32" s="71"/>
      <c r="I32" s="71"/>
      <c r="J32" s="71"/>
      <c r="K32" s="71"/>
      <c r="L32" s="71"/>
      <c r="M32" s="71"/>
      <c r="N32" s="71"/>
      <c r="O32" s="67"/>
      <c r="P32" s="251"/>
      <c r="Q32" s="67"/>
      <c r="R32" s="67"/>
    </row>
    <row r="33" spans="2:16" ht="13">
      <c r="B33" s="67"/>
      <c r="C33" s="67"/>
      <c r="D33" s="67"/>
      <c r="E33" s="67"/>
      <c r="F33" s="67"/>
      <c r="G33" s="67"/>
      <c r="H33" s="67"/>
      <c r="I33" s="67"/>
      <c r="J33" s="67"/>
      <c r="K33" s="67"/>
      <c r="L33" s="67"/>
      <c r="M33" s="67"/>
      <c r="N33" s="67"/>
      <c r="O33" s="67"/>
      <c r="P33" s="82"/>
    </row>
    <row r="34" spans="2:16" ht="13.5" customHeight="1">
      <c r="B34" s="67"/>
      <c r="C34" s="67"/>
      <c r="D34" s="67"/>
      <c r="E34" s="67"/>
      <c r="F34" s="67"/>
      <c r="G34" s="67"/>
      <c r="H34" s="67"/>
      <c r="I34" s="67"/>
      <c r="J34" s="67"/>
      <c r="K34" s="67"/>
      <c r="L34" s="67"/>
      <c r="M34" s="67"/>
      <c r="N34" s="67"/>
      <c r="O34" s="67"/>
      <c r="P34" s="251"/>
    </row>
    <row r="35" spans="2:16" ht="13">
      <c r="B35" s="67"/>
      <c r="C35" s="67"/>
      <c r="D35" s="67"/>
      <c r="E35" s="67"/>
      <c r="F35" s="67"/>
      <c r="G35" s="67"/>
      <c r="H35" s="67"/>
      <c r="I35" s="67"/>
      <c r="J35" s="67"/>
      <c r="K35" s="67"/>
      <c r="L35" s="67"/>
      <c r="M35" s="67"/>
      <c r="N35" s="67"/>
      <c r="O35" s="67"/>
      <c r="P35" s="251"/>
    </row>
    <row r="36" spans="2:16">
      <c r="B36" s="67"/>
      <c r="C36" s="67"/>
      <c r="D36" s="67"/>
      <c r="E36" s="67"/>
      <c r="F36" s="67"/>
      <c r="G36" s="67"/>
      <c r="H36" s="67"/>
      <c r="I36" s="67"/>
      <c r="J36" s="67"/>
      <c r="K36" s="67"/>
      <c r="L36" s="67"/>
      <c r="M36" s="67"/>
      <c r="N36" s="67"/>
      <c r="O36" s="67"/>
      <c r="P36" s="67"/>
    </row>
    <row r="37" spans="2:16">
      <c r="B37" s="67"/>
      <c r="C37" s="67"/>
      <c r="D37" s="67"/>
      <c r="E37" s="67"/>
      <c r="F37" s="67"/>
      <c r="G37" s="67"/>
      <c r="H37" s="67"/>
      <c r="I37" s="67"/>
      <c r="J37" s="67"/>
      <c r="K37" s="67"/>
      <c r="L37" s="67"/>
      <c r="M37" s="67"/>
      <c r="N37" s="67"/>
      <c r="O37" s="67"/>
      <c r="P37" s="67"/>
    </row>
    <row r="38" spans="2:16">
      <c r="B38" s="67"/>
      <c r="C38" s="67"/>
      <c r="D38" s="67"/>
      <c r="E38" s="67"/>
      <c r="F38" s="67"/>
      <c r="G38" s="67"/>
      <c r="H38" s="67"/>
      <c r="I38" s="67"/>
      <c r="J38" s="67"/>
      <c r="K38" s="67"/>
      <c r="L38" s="67"/>
      <c r="M38" s="67"/>
      <c r="N38" s="67"/>
      <c r="O38" s="67"/>
      <c r="P38" s="67"/>
    </row>
    <row r="39" spans="2:16">
      <c r="B39" s="67"/>
      <c r="C39" s="67"/>
      <c r="D39" s="67"/>
      <c r="E39" s="67"/>
      <c r="F39" s="67"/>
      <c r="G39" s="67"/>
      <c r="H39" s="67"/>
      <c r="I39" s="67"/>
      <c r="J39" s="67"/>
      <c r="K39" s="67"/>
      <c r="L39" s="67"/>
      <c r="M39" s="67"/>
      <c r="N39" s="67"/>
      <c r="O39" s="67"/>
      <c r="P39" s="67"/>
    </row>
    <row r="40" spans="2:16">
      <c r="B40" s="67"/>
      <c r="C40" s="67"/>
      <c r="D40" s="67"/>
      <c r="E40" s="67"/>
      <c r="F40" s="67"/>
      <c r="G40" s="67"/>
      <c r="H40" s="67"/>
      <c r="I40" s="67"/>
      <c r="J40" s="67"/>
      <c r="K40" s="67"/>
      <c r="L40" s="67"/>
      <c r="M40" s="67"/>
      <c r="N40" s="67"/>
      <c r="O40" s="67"/>
      <c r="P40" s="67"/>
    </row>
    <row r="41" spans="2:16">
      <c r="B41" s="67"/>
      <c r="C41" s="67"/>
      <c r="D41" s="67"/>
      <c r="E41" s="67"/>
      <c r="F41" s="67"/>
      <c r="G41" s="67"/>
      <c r="H41" s="67"/>
      <c r="I41" s="67"/>
      <c r="J41" s="67"/>
      <c r="K41" s="67"/>
      <c r="L41" s="67"/>
      <c r="M41" s="67"/>
      <c r="N41" s="67"/>
      <c r="O41" s="67"/>
      <c r="P41" s="67"/>
    </row>
    <row r="42" spans="2:16">
      <c r="B42" s="67"/>
      <c r="C42" s="67"/>
      <c r="D42" s="67"/>
      <c r="E42" s="67"/>
      <c r="F42" s="67"/>
      <c r="G42" s="67"/>
      <c r="H42" s="67"/>
      <c r="I42" s="67"/>
      <c r="J42" s="67"/>
      <c r="K42" s="67"/>
      <c r="L42" s="67"/>
      <c r="M42" s="67"/>
      <c r="N42" s="67"/>
      <c r="O42" s="67"/>
      <c r="P42" s="67"/>
    </row>
    <row r="43" spans="2:16">
      <c r="B43" s="67"/>
      <c r="C43" s="67"/>
      <c r="D43" s="67"/>
      <c r="E43" s="67"/>
      <c r="F43" s="67"/>
      <c r="G43" s="67"/>
      <c r="H43" s="67"/>
      <c r="I43" s="67"/>
      <c r="J43" s="67"/>
      <c r="K43" s="67"/>
      <c r="L43" s="67"/>
      <c r="M43" s="67"/>
      <c r="N43" s="67"/>
      <c r="O43" s="67"/>
      <c r="P43" s="67"/>
    </row>
    <row r="44" spans="2:16">
      <c r="B44" s="67"/>
      <c r="C44" s="67"/>
      <c r="D44" s="67"/>
      <c r="E44" s="67"/>
      <c r="F44" s="67"/>
      <c r="G44" s="67"/>
      <c r="H44" s="67"/>
      <c r="I44" s="67"/>
      <c r="J44" s="67"/>
      <c r="K44" s="67"/>
      <c r="L44" s="67"/>
      <c r="M44" s="67"/>
      <c r="N44" s="67"/>
      <c r="O44" s="67"/>
      <c r="P44" s="67"/>
    </row>
    <row r="45" spans="2:16">
      <c r="B45" s="67"/>
      <c r="C45" s="67"/>
      <c r="D45" s="67"/>
      <c r="E45" s="67"/>
      <c r="F45" s="67"/>
      <c r="G45" s="67"/>
      <c r="H45" s="67"/>
      <c r="I45" s="67"/>
      <c r="J45" s="67"/>
      <c r="K45" s="67"/>
      <c r="L45" s="67"/>
      <c r="M45" s="67"/>
      <c r="N45" s="67"/>
      <c r="O45" s="67"/>
      <c r="P45" s="67"/>
    </row>
    <row r="46" spans="2:16">
      <c r="B46" s="67"/>
      <c r="C46" s="67"/>
      <c r="D46" s="67"/>
      <c r="E46" s="67"/>
      <c r="F46" s="67"/>
      <c r="G46" s="67"/>
      <c r="H46" s="67"/>
      <c r="I46" s="67"/>
      <c r="J46" s="67"/>
      <c r="K46" s="67"/>
      <c r="L46" s="67"/>
      <c r="M46" s="67"/>
      <c r="N46" s="67"/>
      <c r="O46" s="67"/>
      <c r="P46" s="67"/>
    </row>
    <row r="47" spans="2:16">
      <c r="B47" s="67"/>
      <c r="C47" s="67"/>
      <c r="D47" s="67"/>
      <c r="E47" s="67"/>
      <c r="F47" s="67"/>
      <c r="G47" s="67"/>
      <c r="H47" s="67"/>
      <c r="I47" s="67"/>
      <c r="J47" s="67"/>
      <c r="K47" s="67"/>
      <c r="L47" s="67"/>
      <c r="M47" s="67"/>
      <c r="N47" s="67"/>
      <c r="O47" s="67"/>
      <c r="P47" s="67"/>
    </row>
    <row r="48" spans="2:16">
      <c r="B48" s="67"/>
      <c r="C48" s="67"/>
      <c r="D48" s="67"/>
      <c r="E48" s="67"/>
      <c r="F48" s="67"/>
      <c r="G48" s="67"/>
      <c r="H48" s="67"/>
      <c r="I48" s="67"/>
      <c r="J48" s="67"/>
      <c r="K48" s="67"/>
      <c r="L48" s="67"/>
      <c r="M48" s="67"/>
      <c r="N48" s="67"/>
      <c r="O48" s="67"/>
      <c r="P48" s="67"/>
    </row>
    <row r="49" spans="15:15" s="15" customFormat="1">
      <c r="O49" s="67"/>
    </row>
    <row r="50" spans="15:15" s="15" customFormat="1">
      <c r="O50" s="67"/>
    </row>
    <row r="51" spans="15:15" s="15" customFormat="1">
      <c r="O51" s="67"/>
    </row>
    <row r="52" spans="15:15" s="15" customFormat="1">
      <c r="O52" s="67"/>
    </row>
    <row r="53" spans="15:15" s="15" customFormat="1">
      <c r="O53" s="67"/>
    </row>
    <row r="54" spans="15:15" s="15" customFormat="1" ht="13.5" customHeight="1">
      <c r="O54" s="67"/>
    </row>
    <row r="55" spans="15:15" s="15" customFormat="1">
      <c r="O55" s="67"/>
    </row>
    <row r="56" spans="15:15" s="15" customFormat="1">
      <c r="O56" s="67"/>
    </row>
    <row r="57" spans="15:15" s="15" customFormat="1">
      <c r="O57" s="67"/>
    </row>
    <row r="58" spans="15:15" s="15" customFormat="1">
      <c r="O58" s="67"/>
    </row>
    <row r="59" spans="15:15" s="15" customFormat="1">
      <c r="O59" s="67"/>
    </row>
    <row r="60" spans="15:15" s="15" customFormat="1">
      <c r="O60" s="71"/>
    </row>
    <row r="61" spans="15:15" s="15" customFormat="1">
      <c r="O61" s="71"/>
    </row>
    <row r="62" spans="15:15" s="15" customFormat="1">
      <c r="O62" s="71"/>
    </row>
    <row r="63" spans="15:15" s="15" customFormat="1">
      <c r="O63" s="71"/>
    </row>
    <row r="64" spans="15:15" s="15" customFormat="1">
      <c r="O64" s="71"/>
    </row>
    <row r="65" spans="2:16">
      <c r="B65" s="67"/>
      <c r="C65" s="67"/>
      <c r="D65" s="67"/>
      <c r="E65" s="67"/>
      <c r="F65" s="67"/>
      <c r="G65" s="67"/>
      <c r="H65" s="67"/>
      <c r="I65" s="67"/>
      <c r="J65" s="67"/>
      <c r="K65" s="67"/>
      <c r="L65" s="67"/>
      <c r="M65" s="67"/>
      <c r="N65" s="67"/>
      <c r="O65" s="67"/>
      <c r="P65" s="67"/>
    </row>
    <row r="66" spans="2:16">
      <c r="B66" s="67"/>
      <c r="C66" s="67"/>
      <c r="D66" s="67"/>
      <c r="E66" s="67"/>
      <c r="F66" s="67"/>
      <c r="G66" s="67"/>
      <c r="H66" s="67"/>
      <c r="I66" s="67"/>
      <c r="J66" s="67"/>
      <c r="K66" s="67"/>
      <c r="L66" s="67"/>
      <c r="M66" s="67"/>
      <c r="N66" s="67"/>
      <c r="O66" s="67"/>
      <c r="P66" s="67"/>
    </row>
    <row r="67" spans="2:16">
      <c r="B67" s="67"/>
      <c r="C67" s="67"/>
      <c r="D67" s="67"/>
      <c r="E67" s="67"/>
      <c r="F67" s="67"/>
      <c r="G67" s="67"/>
      <c r="H67" s="67"/>
      <c r="I67" s="67"/>
      <c r="J67" s="67"/>
      <c r="K67" s="67"/>
      <c r="L67" s="67"/>
      <c r="M67" s="67"/>
      <c r="N67" s="67"/>
      <c r="O67" s="67"/>
      <c r="P67" s="67"/>
    </row>
    <row r="68" spans="2:16">
      <c r="B68" s="67"/>
      <c r="C68" s="67"/>
      <c r="D68" s="67"/>
      <c r="E68" s="67"/>
      <c r="F68" s="67"/>
      <c r="G68" s="67"/>
      <c r="H68" s="67"/>
      <c r="I68" s="67"/>
      <c r="J68" s="67"/>
      <c r="K68" s="67"/>
      <c r="L68" s="67"/>
      <c r="M68" s="67"/>
      <c r="N68" s="67"/>
      <c r="O68" s="67"/>
      <c r="P68" s="67"/>
    </row>
    <row r="69" spans="2:16">
      <c r="B69" s="67"/>
      <c r="C69" s="67"/>
      <c r="D69" s="67"/>
      <c r="E69" s="67"/>
      <c r="F69" s="67"/>
      <c r="G69" s="67"/>
      <c r="H69" s="67"/>
      <c r="I69" s="67"/>
      <c r="J69" s="67"/>
      <c r="K69" s="67"/>
      <c r="L69" s="67"/>
      <c r="M69" s="67"/>
      <c r="N69" s="67"/>
      <c r="O69" s="67"/>
      <c r="P69" s="67"/>
    </row>
    <row r="70" spans="2:16">
      <c r="B70" s="67"/>
      <c r="C70" s="67"/>
      <c r="D70" s="67"/>
      <c r="E70" s="67"/>
      <c r="F70" s="67"/>
      <c r="G70" s="67"/>
      <c r="H70" s="67"/>
      <c r="I70" s="67"/>
      <c r="J70" s="67"/>
      <c r="K70" s="67"/>
      <c r="L70" s="67"/>
      <c r="M70" s="67"/>
      <c r="N70" s="67"/>
      <c r="O70" s="67"/>
      <c r="P70" s="67"/>
    </row>
    <row r="71" spans="2:16">
      <c r="B71" s="67"/>
      <c r="C71" s="67"/>
      <c r="D71" s="67"/>
      <c r="E71" s="67"/>
      <c r="F71" s="67"/>
      <c r="G71" s="67"/>
      <c r="H71" s="67"/>
      <c r="I71" s="67"/>
      <c r="J71" s="67"/>
      <c r="K71" s="67"/>
      <c r="L71" s="67"/>
      <c r="M71" s="67"/>
      <c r="N71" s="67"/>
      <c r="O71" s="67"/>
      <c r="P71" s="67"/>
    </row>
    <row r="72" spans="2:16">
      <c r="B72" s="67"/>
      <c r="C72" s="67"/>
      <c r="D72" s="67"/>
      <c r="E72" s="67"/>
      <c r="F72" s="67"/>
      <c r="G72" s="67"/>
      <c r="H72" s="67"/>
      <c r="I72" s="67"/>
      <c r="J72" s="67"/>
      <c r="K72" s="67"/>
      <c r="L72" s="67"/>
      <c r="M72" s="67"/>
      <c r="N72" s="67"/>
      <c r="O72" s="67"/>
      <c r="P72" s="67"/>
    </row>
    <row r="73" spans="2:16">
      <c r="B73" s="67"/>
      <c r="C73" s="67"/>
      <c r="D73" s="67"/>
      <c r="E73" s="67"/>
      <c r="F73" s="67"/>
      <c r="G73" s="67"/>
      <c r="H73" s="67"/>
      <c r="I73" s="67"/>
      <c r="J73" s="67"/>
      <c r="K73" s="67"/>
      <c r="L73" s="67"/>
      <c r="M73" s="67"/>
      <c r="N73" s="67"/>
      <c r="O73" s="67"/>
      <c r="P73" s="67"/>
    </row>
    <row r="74" spans="2:16">
      <c r="B74" s="67"/>
      <c r="C74" s="67"/>
      <c r="D74" s="67"/>
      <c r="E74" s="67"/>
      <c r="F74" s="67"/>
      <c r="G74" s="67"/>
      <c r="H74" s="67"/>
      <c r="I74" s="67"/>
      <c r="J74" s="67"/>
      <c r="K74" s="67"/>
      <c r="L74" s="67"/>
      <c r="M74" s="67"/>
      <c r="N74" s="67"/>
      <c r="O74" s="67"/>
      <c r="P74" s="67"/>
    </row>
    <row r="75" spans="2:16">
      <c r="B75" s="67"/>
      <c r="C75" s="67"/>
      <c r="D75" s="67"/>
      <c r="E75" s="67"/>
      <c r="F75" s="67"/>
      <c r="G75" s="67"/>
      <c r="H75" s="67"/>
      <c r="I75" s="67"/>
      <c r="J75" s="67"/>
      <c r="K75" s="67"/>
      <c r="L75" s="67"/>
      <c r="M75" s="67"/>
      <c r="N75" s="67"/>
      <c r="O75" s="67"/>
      <c r="P75" s="67"/>
    </row>
    <row r="76" spans="2:16">
      <c r="B76" s="67"/>
      <c r="C76" s="67"/>
      <c r="D76" s="67"/>
      <c r="E76" s="67"/>
      <c r="F76" s="67"/>
      <c r="G76" s="67"/>
      <c r="H76" s="67"/>
      <c r="I76" s="67"/>
      <c r="J76" s="67"/>
      <c r="K76" s="67"/>
      <c r="L76" s="67"/>
      <c r="M76" s="67"/>
      <c r="N76" s="67"/>
      <c r="O76" s="67"/>
      <c r="P76" s="67"/>
    </row>
    <row r="77" spans="2:16">
      <c r="B77" s="67"/>
      <c r="C77" s="67"/>
      <c r="D77" s="67"/>
      <c r="E77" s="67"/>
      <c r="F77" s="67"/>
      <c r="G77" s="67"/>
      <c r="H77" s="67"/>
      <c r="I77" s="67"/>
      <c r="J77" s="67"/>
      <c r="K77" s="67"/>
      <c r="L77" s="67"/>
      <c r="M77" s="67"/>
      <c r="N77" s="67"/>
      <c r="O77" s="67"/>
      <c r="P77" s="67"/>
    </row>
    <row r="78" spans="2:16">
      <c r="B78" s="67"/>
      <c r="C78" s="67"/>
      <c r="D78" s="67"/>
      <c r="E78" s="67"/>
      <c r="F78" s="67"/>
      <c r="G78" s="67"/>
      <c r="H78" s="67"/>
      <c r="I78" s="67"/>
      <c r="J78" s="67"/>
      <c r="K78" s="67"/>
      <c r="L78" s="67"/>
      <c r="M78" s="67"/>
      <c r="N78" s="67"/>
      <c r="O78" s="67"/>
      <c r="P78" s="67"/>
    </row>
    <row r="79" spans="2:16">
      <c r="B79" s="67"/>
      <c r="C79" s="67"/>
      <c r="D79" s="67"/>
      <c r="E79" s="67"/>
      <c r="F79" s="67"/>
      <c r="G79" s="67"/>
      <c r="H79" s="67"/>
      <c r="I79" s="67"/>
      <c r="J79" s="67"/>
      <c r="K79" s="67"/>
      <c r="L79" s="67"/>
      <c r="M79" s="67"/>
      <c r="N79" s="67"/>
      <c r="O79" s="67"/>
      <c r="P79" s="67"/>
    </row>
    <row r="80" spans="2:16">
      <c r="B80" s="67"/>
      <c r="C80" s="67"/>
      <c r="D80" s="67"/>
      <c r="E80" s="67"/>
      <c r="F80" s="67"/>
      <c r="G80" s="67"/>
      <c r="H80" s="67"/>
      <c r="I80" s="67"/>
      <c r="J80" s="67"/>
      <c r="K80" s="67"/>
      <c r="L80" s="67"/>
      <c r="M80" s="67"/>
      <c r="N80" s="67"/>
      <c r="O80" s="67"/>
      <c r="P80" s="67"/>
    </row>
    <row r="81" spans="2:16">
      <c r="B81" s="67"/>
      <c r="C81" s="67"/>
      <c r="D81" s="67"/>
      <c r="E81" s="67"/>
      <c r="F81" s="67"/>
      <c r="G81" s="67"/>
      <c r="H81" s="67"/>
      <c r="I81" s="67"/>
      <c r="J81" s="67"/>
      <c r="K81" s="67"/>
      <c r="L81" s="67"/>
      <c r="M81" s="67"/>
      <c r="N81" s="67"/>
      <c r="O81" s="67"/>
      <c r="P81" s="67"/>
    </row>
    <row r="82" spans="2:16">
      <c r="B82" s="67"/>
      <c r="C82" s="67"/>
      <c r="D82" s="67"/>
      <c r="E82" s="67"/>
      <c r="F82" s="67"/>
      <c r="G82" s="67"/>
      <c r="H82" s="67"/>
      <c r="I82" s="67"/>
      <c r="J82" s="67"/>
      <c r="K82" s="67"/>
      <c r="L82" s="67"/>
      <c r="M82" s="67"/>
      <c r="N82" s="67"/>
      <c r="O82" s="67"/>
      <c r="P82" s="67"/>
    </row>
    <row r="83" spans="2:16">
      <c r="B83" s="67"/>
      <c r="C83" s="67"/>
      <c r="D83" s="67"/>
      <c r="E83" s="67"/>
      <c r="F83" s="67"/>
      <c r="G83" s="67"/>
      <c r="H83" s="67"/>
      <c r="I83" s="67"/>
      <c r="J83" s="67"/>
      <c r="K83" s="67"/>
      <c r="L83" s="67"/>
      <c r="M83" s="67"/>
      <c r="N83" s="67"/>
      <c r="O83" s="67"/>
      <c r="P83" s="67"/>
    </row>
    <row r="84" spans="2:16">
      <c r="B84" s="67"/>
      <c r="C84" s="67"/>
      <c r="D84" s="67"/>
      <c r="E84" s="67"/>
      <c r="F84" s="67"/>
      <c r="G84" s="67"/>
      <c r="H84" s="67"/>
      <c r="I84" s="67"/>
      <c r="J84" s="67"/>
      <c r="K84" s="67"/>
      <c r="L84" s="67"/>
      <c r="M84" s="67"/>
      <c r="N84" s="67"/>
      <c r="O84" s="67"/>
      <c r="P84" s="67"/>
    </row>
    <row r="85" spans="2:16">
      <c r="B85" s="67"/>
      <c r="C85" s="67"/>
      <c r="D85" s="67"/>
      <c r="E85" s="67"/>
      <c r="F85" s="67"/>
      <c r="G85" s="67"/>
      <c r="H85" s="67"/>
      <c r="I85" s="67"/>
      <c r="J85" s="67"/>
      <c r="K85" s="67"/>
      <c r="L85" s="67"/>
      <c r="M85" s="67"/>
      <c r="N85" s="67"/>
      <c r="O85" s="67"/>
      <c r="P85" s="67"/>
    </row>
    <row r="86" spans="2:16">
      <c r="B86" s="67"/>
      <c r="C86" s="67"/>
      <c r="D86" s="67"/>
      <c r="E86" s="67"/>
      <c r="F86" s="67"/>
      <c r="G86" s="67"/>
      <c r="H86" s="67"/>
      <c r="I86" s="67"/>
      <c r="J86" s="67"/>
      <c r="K86" s="67"/>
      <c r="L86" s="67"/>
      <c r="M86" s="67"/>
      <c r="N86" s="67"/>
      <c r="O86" s="67"/>
      <c r="P86" s="67"/>
    </row>
    <row r="87" spans="2:16">
      <c r="B87" s="67"/>
      <c r="C87" s="67"/>
      <c r="D87" s="67"/>
      <c r="E87" s="67"/>
      <c r="F87" s="67"/>
      <c r="G87" s="67"/>
      <c r="H87" s="67"/>
      <c r="I87" s="67"/>
      <c r="J87" s="67"/>
      <c r="K87" s="67"/>
      <c r="L87" s="67"/>
      <c r="M87" s="67"/>
      <c r="N87" s="67"/>
      <c r="O87" s="67"/>
      <c r="P87" s="67"/>
    </row>
    <row r="88" spans="2:16">
      <c r="B88" s="67"/>
      <c r="C88" s="67"/>
      <c r="D88" s="67"/>
      <c r="E88" s="67"/>
      <c r="F88" s="67"/>
      <c r="G88" s="67"/>
      <c r="H88" s="67"/>
      <c r="I88" s="67"/>
      <c r="J88" s="67"/>
      <c r="K88" s="67"/>
      <c r="L88" s="67"/>
      <c r="M88" s="67"/>
      <c r="N88" s="67"/>
      <c r="O88" s="67"/>
      <c r="P88" s="67"/>
    </row>
    <row r="89" spans="2:16">
      <c r="B89" s="67"/>
      <c r="C89" s="67"/>
      <c r="D89" s="67"/>
      <c r="E89" s="67"/>
      <c r="F89" s="67"/>
      <c r="G89" s="67"/>
      <c r="H89" s="67"/>
      <c r="I89" s="67"/>
      <c r="J89" s="67"/>
      <c r="K89" s="67"/>
      <c r="L89" s="67"/>
      <c r="M89" s="67"/>
      <c r="N89" s="67"/>
      <c r="O89" s="67"/>
      <c r="P89" s="67"/>
    </row>
    <row r="90" spans="2:16">
      <c r="B90" s="67"/>
      <c r="C90" s="67"/>
      <c r="D90" s="67"/>
      <c r="E90" s="67"/>
      <c r="F90" s="67"/>
      <c r="G90" s="67"/>
      <c r="H90" s="67"/>
      <c r="I90" s="67"/>
      <c r="J90" s="67"/>
      <c r="K90" s="67"/>
      <c r="L90" s="67"/>
      <c r="M90" s="67"/>
      <c r="N90" s="67"/>
      <c r="O90" s="67"/>
      <c r="P90" s="67"/>
    </row>
    <row r="91" spans="2:16">
      <c r="B91" s="67"/>
      <c r="C91" s="67"/>
      <c r="D91" s="67"/>
      <c r="E91" s="67"/>
      <c r="F91" s="67"/>
      <c r="G91" s="67"/>
      <c r="H91" s="67"/>
      <c r="I91" s="67"/>
      <c r="J91" s="67"/>
      <c r="K91" s="67"/>
      <c r="L91" s="67"/>
      <c r="M91" s="67"/>
      <c r="N91" s="67"/>
      <c r="O91" s="67"/>
      <c r="P91" s="67"/>
    </row>
    <row r="92" spans="2:16">
      <c r="B92" s="67"/>
      <c r="C92" s="67"/>
      <c r="D92" s="67"/>
      <c r="E92" s="67"/>
      <c r="F92" s="67"/>
      <c r="G92" s="67"/>
      <c r="H92" s="67"/>
      <c r="I92" s="67"/>
      <c r="J92" s="67"/>
      <c r="K92" s="67"/>
      <c r="L92" s="67"/>
      <c r="M92" s="67"/>
      <c r="N92" s="67"/>
      <c r="O92" s="67"/>
      <c r="P92" s="67"/>
    </row>
    <row r="93" spans="2:16">
      <c r="B93" s="67"/>
      <c r="C93" s="67"/>
      <c r="D93" s="67"/>
      <c r="E93" s="67"/>
      <c r="F93" s="67"/>
      <c r="G93" s="67"/>
      <c r="H93" s="67"/>
      <c r="I93" s="67"/>
      <c r="J93" s="67"/>
      <c r="K93" s="67"/>
      <c r="L93" s="67"/>
      <c r="M93" s="67"/>
      <c r="N93" s="67"/>
      <c r="O93" s="67"/>
      <c r="P93" s="67"/>
    </row>
    <row r="94" spans="2:16">
      <c r="B94" s="67"/>
      <c r="C94" s="67"/>
      <c r="D94" s="67"/>
      <c r="E94" s="67"/>
      <c r="F94" s="67"/>
      <c r="G94" s="67"/>
      <c r="H94" s="67"/>
      <c r="I94" s="67"/>
      <c r="J94" s="67"/>
      <c r="K94" s="67"/>
      <c r="L94" s="67"/>
      <c r="M94" s="67"/>
      <c r="N94" s="67"/>
      <c r="O94" s="67"/>
      <c r="P94" s="71"/>
    </row>
    <row r="95" spans="2:16">
      <c r="B95" s="67"/>
      <c r="C95" s="67"/>
      <c r="D95" s="67"/>
      <c r="E95" s="67"/>
      <c r="F95" s="67"/>
      <c r="G95" s="67"/>
      <c r="H95" s="67"/>
      <c r="I95" s="67"/>
      <c r="J95" s="67"/>
      <c r="K95" s="67"/>
      <c r="L95" s="67"/>
      <c r="M95" s="67"/>
      <c r="N95" s="67"/>
      <c r="O95" s="67"/>
      <c r="P95" s="71"/>
    </row>
    <row r="96" spans="2:16">
      <c r="B96" s="67"/>
      <c r="C96" s="67"/>
      <c r="D96" s="67"/>
      <c r="E96" s="67"/>
      <c r="F96" s="67"/>
      <c r="G96" s="67"/>
      <c r="H96" s="67"/>
      <c r="I96" s="67"/>
      <c r="J96" s="67"/>
      <c r="K96" s="67"/>
      <c r="L96" s="67"/>
      <c r="M96" s="67"/>
      <c r="N96" s="67"/>
      <c r="O96" s="67"/>
      <c r="P96" s="71"/>
    </row>
    <row r="101" s="15" customFormat="1"/>
    <row r="102" s="15" customFormat="1"/>
  </sheetData>
  <mergeCells count="7">
    <mergeCell ref="A8:A9"/>
    <mergeCell ref="H8:J8"/>
    <mergeCell ref="A4:P5"/>
    <mergeCell ref="N8:P8"/>
    <mergeCell ref="K8:M8"/>
    <mergeCell ref="B8:D8"/>
    <mergeCell ref="E8:G8"/>
  </mergeCells>
  <phoneticPr fontId="0" type="noConversion"/>
  <pageMargins left="0.75" right="0.75" top="1" bottom="1" header="0.5" footer="0.5"/>
  <pageSetup scale="48" orientation="portrait" r:id="rId1"/>
  <headerFooter alignWithMargins="0">
    <oddFooter>&amp;C&amp;14B-&amp;P-4</oddFooter>
  </headerFooter>
  <ignoredErrors>
    <ignoredError sqref="D26:F26 N26:O26 K26:L26 H26:I26 G27:P27 G26 J26 M26 P26" formula="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6">
    <pageSetUpPr fitToPage="1"/>
  </sheetPr>
  <dimension ref="A1:Q59"/>
  <sheetViews>
    <sheetView zoomScale="80" zoomScaleNormal="80" workbookViewId="0"/>
  </sheetViews>
  <sheetFormatPr defaultColWidth="9.1796875" defaultRowHeight="12.5"/>
  <cols>
    <col min="1" max="1" width="10.1796875" style="15" customWidth="1"/>
    <col min="2" max="2" width="9.81640625" style="25" customWidth="1"/>
    <col min="3" max="3" width="11.7265625" style="25" customWidth="1"/>
    <col min="4" max="4" width="12.453125" style="25" customWidth="1"/>
    <col min="5" max="5" width="9.81640625" style="25" customWidth="1"/>
    <col min="6" max="6" width="11.7265625" style="25" customWidth="1"/>
    <col min="7" max="7" width="12.453125" style="25" customWidth="1"/>
    <col min="8" max="8" width="10.453125" style="25" customWidth="1"/>
    <col min="9" max="9" width="9.26953125" style="25" customWidth="1"/>
    <col min="10" max="10" width="12.81640625" style="25" customWidth="1"/>
    <col min="11" max="12" width="9.453125" style="25" customWidth="1"/>
    <col min="13" max="13" width="13" style="25" customWidth="1"/>
    <col min="14" max="15" width="10.26953125" style="25" customWidth="1"/>
    <col min="16" max="16" width="13" style="25" customWidth="1"/>
    <col min="17" max="17" width="9.26953125" style="15" customWidth="1"/>
    <col min="18" max="16384" width="9.1796875" style="15"/>
  </cols>
  <sheetData>
    <row r="1" spans="1:17" ht="25">
      <c r="A1" s="35" t="s">
        <v>21</v>
      </c>
      <c r="B1" s="71"/>
      <c r="C1" s="71"/>
      <c r="D1" s="71"/>
      <c r="E1" s="71"/>
      <c r="F1" s="71"/>
      <c r="G1" s="71"/>
      <c r="H1" s="71"/>
      <c r="I1" s="71"/>
      <c r="J1" s="71"/>
      <c r="K1" s="71"/>
      <c r="L1" s="71"/>
      <c r="M1" s="71"/>
      <c r="N1" s="71"/>
      <c r="O1" s="71"/>
      <c r="P1" s="71"/>
      <c r="Q1" s="67"/>
    </row>
    <row r="2" spans="1:17" ht="22.5" customHeight="1">
      <c r="A2" s="316" t="s">
        <v>111</v>
      </c>
      <c r="B2" s="316"/>
      <c r="C2" s="316"/>
      <c r="D2" s="316"/>
      <c r="E2" s="316"/>
      <c r="F2" s="316"/>
      <c r="G2" s="316"/>
      <c r="H2" s="316"/>
      <c r="I2" s="316"/>
      <c r="J2" s="316"/>
      <c r="K2" s="316"/>
      <c r="L2" s="316"/>
      <c r="M2" s="316"/>
      <c r="N2" s="316"/>
      <c r="O2" s="316"/>
      <c r="P2" s="316"/>
      <c r="Q2" s="316"/>
    </row>
    <row r="3" spans="1:17" ht="12.75" customHeight="1">
      <c r="A3" s="316"/>
      <c r="B3" s="316"/>
      <c r="C3" s="316"/>
      <c r="D3" s="316"/>
      <c r="E3" s="316"/>
      <c r="F3" s="316"/>
      <c r="G3" s="316"/>
      <c r="H3" s="316"/>
      <c r="I3" s="316"/>
      <c r="J3" s="316"/>
      <c r="K3" s="316"/>
      <c r="L3" s="316"/>
      <c r="M3" s="316"/>
      <c r="N3" s="316"/>
      <c r="O3" s="316"/>
      <c r="P3" s="316"/>
      <c r="Q3" s="316"/>
    </row>
    <row r="4" spans="1:17" ht="15" customHeight="1">
      <c r="A4" s="47" t="s">
        <v>112</v>
      </c>
      <c r="B4" s="9"/>
      <c r="C4" s="9"/>
      <c r="D4" s="9"/>
      <c r="E4" s="9"/>
      <c r="F4" s="9"/>
      <c r="G4" s="9"/>
      <c r="H4" s="9"/>
      <c r="I4" s="9"/>
      <c r="J4" s="9"/>
      <c r="K4" s="9"/>
      <c r="L4" s="9"/>
      <c r="M4" s="9"/>
      <c r="N4" s="9"/>
      <c r="O4" s="9"/>
      <c r="P4" s="9"/>
      <c r="Q4" s="67"/>
    </row>
    <row r="5" spans="1:17" ht="15" customHeight="1">
      <c r="A5" s="308" t="s">
        <v>113</v>
      </c>
      <c r="B5" s="308"/>
      <c r="C5" s="308"/>
      <c r="D5" s="308"/>
      <c r="E5" s="308"/>
      <c r="F5" s="308"/>
      <c r="G5" s="308"/>
      <c r="H5" s="308"/>
      <c r="I5" s="308"/>
      <c r="J5" s="308"/>
      <c r="K5" s="308"/>
      <c r="L5" s="308"/>
      <c r="M5" s="308"/>
      <c r="N5" s="308"/>
      <c r="O5" s="308"/>
      <c r="P5" s="308"/>
      <c r="Q5" s="308"/>
    </row>
    <row r="6" spans="1:17" ht="15" customHeight="1">
      <c r="A6" s="308"/>
      <c r="B6" s="308"/>
      <c r="C6" s="308"/>
      <c r="D6" s="308"/>
      <c r="E6" s="308"/>
      <c r="F6" s="308"/>
      <c r="G6" s="308"/>
      <c r="H6" s="308"/>
      <c r="I6" s="308"/>
      <c r="J6" s="308"/>
      <c r="K6" s="308"/>
      <c r="L6" s="308"/>
      <c r="M6" s="308"/>
      <c r="N6" s="308"/>
      <c r="O6" s="308"/>
      <c r="P6" s="308"/>
      <c r="Q6" s="308"/>
    </row>
    <row r="7" spans="1:17" ht="15" customHeight="1">
      <c r="A7" s="308"/>
      <c r="B7" s="308"/>
      <c r="C7" s="308"/>
      <c r="D7" s="308"/>
      <c r="E7" s="308"/>
      <c r="F7" s="308"/>
      <c r="G7" s="308"/>
      <c r="H7" s="308"/>
      <c r="I7" s="308"/>
      <c r="J7" s="308"/>
      <c r="K7" s="308"/>
      <c r="L7" s="308"/>
      <c r="M7" s="308"/>
      <c r="N7" s="308"/>
      <c r="O7" s="308"/>
      <c r="P7" s="308"/>
      <c r="Q7" s="308"/>
    </row>
    <row r="8" spans="1:17" ht="14.5" thickBot="1">
      <c r="A8" s="1"/>
      <c r="B8" s="9"/>
      <c r="C8" s="9"/>
      <c r="D8" s="9"/>
      <c r="E8" s="9"/>
      <c r="F8" s="9"/>
      <c r="G8" s="9"/>
      <c r="H8" s="9"/>
      <c r="I8" s="9"/>
      <c r="J8" s="9"/>
      <c r="K8" s="9"/>
      <c r="L8" s="9"/>
      <c r="M8" s="9"/>
      <c r="N8" s="9"/>
      <c r="O8" s="9"/>
      <c r="P8" s="9"/>
      <c r="Q8" s="67"/>
    </row>
    <row r="9" spans="1:17" ht="13.5" customHeight="1">
      <c r="A9" s="279" t="s">
        <v>24</v>
      </c>
      <c r="B9" s="286" t="s">
        <v>28</v>
      </c>
      <c r="C9" s="287"/>
      <c r="D9" s="288"/>
      <c r="E9" s="286" t="s">
        <v>29</v>
      </c>
      <c r="F9" s="287"/>
      <c r="G9" s="288"/>
      <c r="H9" s="286" t="s">
        <v>30</v>
      </c>
      <c r="I9" s="287"/>
      <c r="J9" s="288"/>
      <c r="K9" s="286" t="s">
        <v>31</v>
      </c>
      <c r="L9" s="287"/>
      <c r="M9" s="288"/>
      <c r="N9" s="286" t="s">
        <v>27</v>
      </c>
      <c r="O9" s="287"/>
      <c r="P9" s="288"/>
      <c r="Q9" s="67"/>
    </row>
    <row r="10" spans="1:17" ht="42.75" customHeight="1" thickBot="1">
      <c r="A10" s="280"/>
      <c r="B10" s="39" t="s">
        <v>114</v>
      </c>
      <c r="C10" s="40" t="s">
        <v>115</v>
      </c>
      <c r="D10" s="41" t="s">
        <v>75</v>
      </c>
      <c r="E10" s="39" t="s">
        <v>114</v>
      </c>
      <c r="F10" s="40" t="s">
        <v>115</v>
      </c>
      <c r="G10" s="41" t="s">
        <v>75</v>
      </c>
      <c r="H10" s="39" t="s">
        <v>114</v>
      </c>
      <c r="I10" s="40" t="s">
        <v>115</v>
      </c>
      <c r="J10" s="41" t="s">
        <v>75</v>
      </c>
      <c r="K10" s="39" t="s">
        <v>114</v>
      </c>
      <c r="L10" s="40" t="s">
        <v>115</v>
      </c>
      <c r="M10" s="41" t="s">
        <v>75</v>
      </c>
      <c r="N10" s="18" t="s">
        <v>114</v>
      </c>
      <c r="O10" s="19" t="s">
        <v>116</v>
      </c>
      <c r="P10" s="20" t="s">
        <v>75</v>
      </c>
      <c r="Q10" s="67"/>
    </row>
    <row r="11" spans="1:17" s="26" customFormat="1">
      <c r="A11" s="73">
        <v>2007</v>
      </c>
      <c r="B11" s="75">
        <v>10307</v>
      </c>
      <c r="C11" s="76">
        <v>138184</v>
      </c>
      <c r="D11" s="70">
        <f t="shared" ref="D11:D26" si="0">IF(C11=0, "NA", B11/C11)</f>
        <v>7.4588953858623283E-2</v>
      </c>
      <c r="E11" s="75"/>
      <c r="F11" s="76"/>
      <c r="G11" s="70"/>
      <c r="H11" s="75">
        <v>2</v>
      </c>
      <c r="I11" s="76">
        <v>68</v>
      </c>
      <c r="J11" s="70">
        <f t="shared" ref="J11:J26" si="1">IF(I11=0, "NA", H11/I11)</f>
        <v>2.9411764705882353E-2</v>
      </c>
      <c r="K11" s="75">
        <v>31</v>
      </c>
      <c r="L11" s="76">
        <v>1281</v>
      </c>
      <c r="M11" s="69">
        <f t="shared" ref="M11:M26" si="2">IF(L11=0, "NA", K11/L11)</f>
        <v>2.4199843871975019E-2</v>
      </c>
      <c r="N11" s="75">
        <f>SUM(K11,H11,E11,B11)</f>
        <v>10340</v>
      </c>
      <c r="O11" s="76">
        <f>SUM(L11,I11,F11,C11)</f>
        <v>139533</v>
      </c>
      <c r="P11" s="70">
        <f>IF(O11=0, "NA", N11/O11)</f>
        <v>7.4104333741838849E-2</v>
      </c>
      <c r="Q11" s="88"/>
    </row>
    <row r="12" spans="1:17" s="26" customFormat="1">
      <c r="A12" s="73">
        <v>2008</v>
      </c>
      <c r="B12" s="77">
        <v>10351</v>
      </c>
      <c r="C12" s="74">
        <v>149593</v>
      </c>
      <c r="D12" s="69">
        <f t="shared" si="0"/>
        <v>6.9194414177133956E-2</v>
      </c>
      <c r="E12" s="77">
        <v>608</v>
      </c>
      <c r="F12" s="74">
        <v>5615</v>
      </c>
      <c r="G12" s="69">
        <f t="shared" ref="G12:G26" si="3">IF(F12=0, "NA", E12/F12)</f>
        <v>0.1082813891362422</v>
      </c>
      <c r="H12" s="77">
        <v>2</v>
      </c>
      <c r="I12" s="74">
        <v>78</v>
      </c>
      <c r="J12" s="69">
        <f t="shared" si="1"/>
        <v>2.564102564102564E-2</v>
      </c>
      <c r="K12" s="77">
        <v>125</v>
      </c>
      <c r="L12" s="74">
        <v>1365</v>
      </c>
      <c r="M12" s="69">
        <f t="shared" si="2"/>
        <v>9.1575091575091569E-2</v>
      </c>
      <c r="N12" s="77">
        <f t="shared" ref="N12:O26" si="4">SUM(K12,H12,E12,B12)</f>
        <v>11086</v>
      </c>
      <c r="O12" s="74">
        <f t="shared" si="4"/>
        <v>156651</v>
      </c>
      <c r="P12" s="69">
        <f>IF(O12=0, "NA", N12/O12)</f>
        <v>7.0768779005560126E-2</v>
      </c>
      <c r="Q12" s="88"/>
    </row>
    <row r="13" spans="1:17" s="26" customFormat="1">
      <c r="A13" s="73">
        <v>2009</v>
      </c>
      <c r="B13" s="77">
        <v>7849</v>
      </c>
      <c r="C13" s="74">
        <v>128120</v>
      </c>
      <c r="D13" s="69">
        <f t="shared" si="0"/>
        <v>6.1262878551358105E-2</v>
      </c>
      <c r="E13" s="77">
        <v>522</v>
      </c>
      <c r="F13" s="74">
        <v>3887</v>
      </c>
      <c r="G13" s="69">
        <f t="shared" si="3"/>
        <v>0.1342937998456393</v>
      </c>
      <c r="H13" s="77">
        <v>23</v>
      </c>
      <c r="I13" s="74">
        <v>109</v>
      </c>
      <c r="J13" s="69">
        <f t="shared" si="1"/>
        <v>0.21100917431192662</v>
      </c>
      <c r="K13" s="77">
        <v>26</v>
      </c>
      <c r="L13" s="74">
        <v>450</v>
      </c>
      <c r="M13" s="69">
        <f t="shared" si="2"/>
        <v>5.7777777777777775E-2</v>
      </c>
      <c r="N13" s="77">
        <f t="shared" si="4"/>
        <v>8420</v>
      </c>
      <c r="O13" s="74">
        <f t="shared" si="4"/>
        <v>132566</v>
      </c>
      <c r="P13" s="69">
        <f t="shared" ref="P13:P26" si="5">IF(O13=0, "NA", N13/O13)</f>
        <v>6.3515531886003951E-2</v>
      </c>
      <c r="Q13" s="88"/>
    </row>
    <row r="14" spans="1:17" s="26" customFormat="1">
      <c r="A14" s="73">
        <v>2010</v>
      </c>
      <c r="B14" s="77">
        <v>8731</v>
      </c>
      <c r="C14" s="74">
        <v>173013</v>
      </c>
      <c r="D14" s="69">
        <f t="shared" si="0"/>
        <v>5.0464415968742231E-2</v>
      </c>
      <c r="E14" s="77">
        <v>504</v>
      </c>
      <c r="F14" s="74">
        <v>3896</v>
      </c>
      <c r="G14" s="69">
        <f t="shared" si="3"/>
        <v>0.12936344969199179</v>
      </c>
      <c r="H14" s="77">
        <v>50</v>
      </c>
      <c r="I14" s="74">
        <v>220</v>
      </c>
      <c r="J14" s="69">
        <f t="shared" si="1"/>
        <v>0.22727272727272727</v>
      </c>
      <c r="K14" s="77">
        <v>50</v>
      </c>
      <c r="L14" s="74">
        <v>478</v>
      </c>
      <c r="M14" s="69">
        <f t="shared" si="2"/>
        <v>0.10460251046025104</v>
      </c>
      <c r="N14" s="77">
        <f t="shared" si="4"/>
        <v>9335</v>
      </c>
      <c r="O14" s="74">
        <f t="shared" si="4"/>
        <v>177607</v>
      </c>
      <c r="P14" s="69">
        <f t="shared" si="5"/>
        <v>5.2559865320623622E-2</v>
      </c>
      <c r="Q14" s="88"/>
    </row>
    <row r="15" spans="1:17" s="26" customFormat="1">
      <c r="A15" s="73">
        <v>2011</v>
      </c>
      <c r="B15" s="77">
        <v>8604</v>
      </c>
      <c r="C15" s="74">
        <v>194611</v>
      </c>
      <c r="D15" s="69">
        <f t="shared" si="0"/>
        <v>4.4211272744089494E-2</v>
      </c>
      <c r="E15" s="77">
        <v>919</v>
      </c>
      <c r="F15" s="74">
        <v>7014</v>
      </c>
      <c r="G15" s="69">
        <f t="shared" si="3"/>
        <v>0.13102366695181067</v>
      </c>
      <c r="H15" s="77">
        <v>73</v>
      </c>
      <c r="I15" s="74">
        <v>618</v>
      </c>
      <c r="J15" s="69">
        <f t="shared" si="1"/>
        <v>0.11812297734627832</v>
      </c>
      <c r="K15" s="77">
        <v>301</v>
      </c>
      <c r="L15" s="74">
        <v>1491</v>
      </c>
      <c r="M15" s="69">
        <f t="shared" si="2"/>
        <v>0.20187793427230047</v>
      </c>
      <c r="N15" s="77">
        <f t="shared" si="4"/>
        <v>9897</v>
      </c>
      <c r="O15" s="74">
        <f t="shared" si="4"/>
        <v>203734</v>
      </c>
      <c r="P15" s="69">
        <f t="shared" si="5"/>
        <v>4.8578047846702076E-2</v>
      </c>
      <c r="Q15" s="88"/>
    </row>
    <row r="16" spans="1:17" s="26" customFormat="1">
      <c r="A16" s="73">
        <v>2012</v>
      </c>
      <c r="B16" s="77">
        <v>8381</v>
      </c>
      <c r="C16" s="74">
        <v>219023</v>
      </c>
      <c r="D16" s="69">
        <f t="shared" si="0"/>
        <v>3.8265387653351475E-2</v>
      </c>
      <c r="E16" s="77">
        <v>804</v>
      </c>
      <c r="F16" s="74">
        <v>7499</v>
      </c>
      <c r="G16" s="69">
        <f t="shared" si="3"/>
        <v>0.10721429523936525</v>
      </c>
      <c r="H16" s="77">
        <v>117</v>
      </c>
      <c r="I16" s="74">
        <v>929</v>
      </c>
      <c r="J16" s="69">
        <f t="shared" si="1"/>
        <v>0.12594187298170076</v>
      </c>
      <c r="K16" s="77">
        <v>264</v>
      </c>
      <c r="L16" s="74">
        <v>1461</v>
      </c>
      <c r="M16" s="69">
        <f t="shared" si="2"/>
        <v>0.1806981519507187</v>
      </c>
      <c r="N16" s="77">
        <f t="shared" si="4"/>
        <v>9566</v>
      </c>
      <c r="O16" s="74">
        <f t="shared" si="4"/>
        <v>228912</v>
      </c>
      <c r="P16" s="69">
        <f t="shared" si="5"/>
        <v>4.1788984413224296E-2</v>
      </c>
      <c r="Q16" s="88"/>
    </row>
    <row r="17" spans="1:16" s="26" customFormat="1">
      <c r="A17" s="73">
        <v>2013</v>
      </c>
      <c r="B17" s="77">
        <v>7765</v>
      </c>
      <c r="C17" s="74">
        <v>249173</v>
      </c>
      <c r="D17" s="69">
        <f t="shared" si="0"/>
        <v>3.1163087493428259E-2</v>
      </c>
      <c r="E17" s="77">
        <v>699</v>
      </c>
      <c r="F17" s="74">
        <v>7260</v>
      </c>
      <c r="G17" s="69">
        <f t="shared" si="3"/>
        <v>9.6280991735537197E-2</v>
      </c>
      <c r="H17" s="77">
        <v>133</v>
      </c>
      <c r="I17" s="74">
        <v>1218</v>
      </c>
      <c r="J17" s="69">
        <f t="shared" si="1"/>
        <v>0.10919540229885058</v>
      </c>
      <c r="K17" s="77">
        <v>240</v>
      </c>
      <c r="L17" s="74">
        <v>1300</v>
      </c>
      <c r="M17" s="69">
        <f t="shared" si="2"/>
        <v>0.18461538461538463</v>
      </c>
      <c r="N17" s="77">
        <f t="shared" si="4"/>
        <v>8837</v>
      </c>
      <c r="O17" s="74">
        <f t="shared" si="4"/>
        <v>258951</v>
      </c>
      <c r="P17" s="69">
        <f t="shared" si="5"/>
        <v>3.4126147417851256E-2</v>
      </c>
    </row>
    <row r="18" spans="1:16" s="26" customFormat="1">
      <c r="A18" s="73">
        <v>2014</v>
      </c>
      <c r="B18" s="77">
        <v>6869</v>
      </c>
      <c r="C18" s="74">
        <v>269583</v>
      </c>
      <c r="D18" s="69">
        <f t="shared" si="0"/>
        <v>2.5480093329327148E-2</v>
      </c>
      <c r="E18" s="77">
        <v>723</v>
      </c>
      <c r="F18" s="74">
        <v>8478</v>
      </c>
      <c r="G18" s="69">
        <f t="shared" si="3"/>
        <v>8.5279547062986558E-2</v>
      </c>
      <c r="H18" s="77">
        <v>175</v>
      </c>
      <c r="I18" s="74">
        <v>2706</v>
      </c>
      <c r="J18" s="69">
        <f t="shared" si="1"/>
        <v>6.4671101256467106E-2</v>
      </c>
      <c r="K18" s="77">
        <v>255</v>
      </c>
      <c r="L18" s="74">
        <v>1349</v>
      </c>
      <c r="M18" s="69">
        <f t="shared" si="2"/>
        <v>0.18902891030392885</v>
      </c>
      <c r="N18" s="77">
        <f t="shared" si="4"/>
        <v>8022</v>
      </c>
      <c r="O18" s="74">
        <f t="shared" si="4"/>
        <v>282116</v>
      </c>
      <c r="P18" s="69">
        <f t="shared" si="5"/>
        <v>2.8435111797983807E-2</v>
      </c>
    </row>
    <row r="19" spans="1:16" s="26" customFormat="1">
      <c r="A19" s="73">
        <v>2015</v>
      </c>
      <c r="B19" s="77">
        <v>6499</v>
      </c>
      <c r="C19" s="74">
        <v>310391</v>
      </c>
      <c r="D19" s="69">
        <f t="shared" si="0"/>
        <v>2.093810709717743E-2</v>
      </c>
      <c r="E19" s="77">
        <v>798</v>
      </c>
      <c r="F19" s="74">
        <v>13673</v>
      </c>
      <c r="G19" s="69">
        <f t="shared" si="3"/>
        <v>5.8363197542602212E-2</v>
      </c>
      <c r="H19" s="77">
        <v>133</v>
      </c>
      <c r="I19" s="74">
        <v>2332</v>
      </c>
      <c r="J19" s="69">
        <f t="shared" si="1"/>
        <v>5.7032590051457978E-2</v>
      </c>
      <c r="K19" s="77">
        <v>384</v>
      </c>
      <c r="L19" s="74">
        <v>2793</v>
      </c>
      <c r="M19" s="69">
        <f t="shared" si="2"/>
        <v>0.13748657357679914</v>
      </c>
      <c r="N19" s="77">
        <f t="shared" si="4"/>
        <v>7814</v>
      </c>
      <c r="O19" s="74">
        <f t="shared" si="4"/>
        <v>329189</v>
      </c>
      <c r="P19" s="69">
        <f t="shared" si="5"/>
        <v>2.3737123658445453E-2</v>
      </c>
    </row>
    <row r="20" spans="1:16" s="26" customFormat="1">
      <c r="A20" s="73">
        <v>2016</v>
      </c>
      <c r="B20" s="77">
        <v>5138</v>
      </c>
      <c r="C20" s="74">
        <v>311717</v>
      </c>
      <c r="D20" s="69">
        <f t="shared" si="0"/>
        <v>1.6482899553120298E-2</v>
      </c>
      <c r="E20" s="77">
        <v>577</v>
      </c>
      <c r="F20" s="74">
        <v>15039</v>
      </c>
      <c r="G20" s="69">
        <f t="shared" si="3"/>
        <v>3.8366912693663144E-2</v>
      </c>
      <c r="H20" s="77">
        <v>89</v>
      </c>
      <c r="I20" s="74">
        <v>889</v>
      </c>
      <c r="J20" s="69">
        <f t="shared" si="1"/>
        <v>0.10011248593925759</v>
      </c>
      <c r="K20" s="77">
        <v>337</v>
      </c>
      <c r="L20" s="74">
        <v>2849</v>
      </c>
      <c r="M20" s="69">
        <f t="shared" si="2"/>
        <v>0.11828711828711828</v>
      </c>
      <c r="N20" s="77">
        <f t="shared" si="4"/>
        <v>6141</v>
      </c>
      <c r="O20" s="74">
        <f t="shared" si="4"/>
        <v>330494</v>
      </c>
      <c r="P20" s="69">
        <f t="shared" si="5"/>
        <v>1.8581275303031219E-2</v>
      </c>
    </row>
    <row r="21" spans="1:16" s="26" customFormat="1">
      <c r="A21" s="73">
        <v>2017</v>
      </c>
      <c r="B21" s="77">
        <v>5039</v>
      </c>
      <c r="C21" s="74">
        <v>323572</v>
      </c>
      <c r="D21" s="69">
        <f t="shared" si="0"/>
        <v>1.5573040930612044E-2</v>
      </c>
      <c r="E21" s="77">
        <v>376</v>
      </c>
      <c r="F21" s="74">
        <v>14031</v>
      </c>
      <c r="G21" s="69">
        <f t="shared" si="3"/>
        <v>2.6797804860665669E-2</v>
      </c>
      <c r="H21" s="77">
        <v>45</v>
      </c>
      <c r="I21" s="74">
        <v>609</v>
      </c>
      <c r="J21" s="69">
        <f t="shared" si="1"/>
        <v>7.3891625615763554E-2</v>
      </c>
      <c r="K21" s="77">
        <v>223</v>
      </c>
      <c r="L21" s="74">
        <v>2430</v>
      </c>
      <c r="M21" s="69">
        <f t="shared" si="2"/>
        <v>9.1769547325102882E-2</v>
      </c>
      <c r="N21" s="77">
        <f t="shared" si="4"/>
        <v>5683</v>
      </c>
      <c r="O21" s="74">
        <f t="shared" si="4"/>
        <v>340642</v>
      </c>
      <c r="P21" s="69">
        <f t="shared" si="5"/>
        <v>1.6683204067613505E-2</v>
      </c>
    </row>
    <row r="22" spans="1:16" s="26" customFormat="1">
      <c r="A22" s="73">
        <v>2018</v>
      </c>
      <c r="B22" s="77">
        <v>5647</v>
      </c>
      <c r="C22" s="74">
        <v>323340</v>
      </c>
      <c r="D22" s="69">
        <f t="shared" si="0"/>
        <v>1.7464588359002907E-2</v>
      </c>
      <c r="E22" s="77">
        <v>268</v>
      </c>
      <c r="F22" s="74">
        <v>11848</v>
      </c>
      <c r="G22" s="69">
        <f t="shared" si="3"/>
        <v>2.2619851451721809E-2</v>
      </c>
      <c r="H22" s="77">
        <v>60</v>
      </c>
      <c r="I22" s="74">
        <v>767</v>
      </c>
      <c r="J22" s="69">
        <f t="shared" si="1"/>
        <v>7.822685788787484E-2</v>
      </c>
      <c r="K22" s="77">
        <v>192</v>
      </c>
      <c r="L22" s="74">
        <v>2419</v>
      </c>
      <c r="M22" s="69">
        <f t="shared" si="2"/>
        <v>7.9371641174038859E-2</v>
      </c>
      <c r="N22" s="77">
        <f t="shared" si="4"/>
        <v>6167</v>
      </c>
      <c r="O22" s="74">
        <f t="shared" si="4"/>
        <v>338374</v>
      </c>
      <c r="P22" s="69">
        <f t="shared" si="5"/>
        <v>1.8225395568217416E-2</v>
      </c>
    </row>
    <row r="23" spans="1:16" s="26" customFormat="1">
      <c r="A23" s="73">
        <v>2019</v>
      </c>
      <c r="B23" s="77">
        <v>3801</v>
      </c>
      <c r="C23" s="74">
        <v>313684</v>
      </c>
      <c r="D23" s="69">
        <f t="shared" si="0"/>
        <v>1.2117290011604035E-2</v>
      </c>
      <c r="E23" s="77">
        <v>296</v>
      </c>
      <c r="F23" s="74">
        <v>16372</v>
      </c>
      <c r="G23" s="69">
        <f t="shared" si="3"/>
        <v>1.8079648179819205E-2</v>
      </c>
      <c r="H23" s="77">
        <v>7</v>
      </c>
      <c r="I23" s="74">
        <v>184</v>
      </c>
      <c r="J23" s="69">
        <f t="shared" si="1"/>
        <v>3.8043478260869568E-2</v>
      </c>
      <c r="K23" s="77">
        <v>195</v>
      </c>
      <c r="L23" s="74">
        <v>3419</v>
      </c>
      <c r="M23" s="69">
        <f t="shared" si="2"/>
        <v>5.7034220532319393E-2</v>
      </c>
      <c r="N23" s="77">
        <f t="shared" si="4"/>
        <v>4299</v>
      </c>
      <c r="O23" s="74">
        <f t="shared" si="4"/>
        <v>333659</v>
      </c>
      <c r="P23" s="69">
        <f t="shared" si="5"/>
        <v>1.2884411929544835E-2</v>
      </c>
    </row>
    <row r="24" spans="1:16" s="26" customFormat="1">
      <c r="A24" s="73">
        <v>2020</v>
      </c>
      <c r="B24" s="77">
        <v>2080</v>
      </c>
      <c r="C24" s="74">
        <v>222996</v>
      </c>
      <c r="D24" s="69">
        <f t="shared" si="0"/>
        <v>9.3275215698936306E-3</v>
      </c>
      <c r="E24" s="77">
        <v>132</v>
      </c>
      <c r="F24" s="74">
        <v>8067</v>
      </c>
      <c r="G24" s="69">
        <f t="shared" si="3"/>
        <v>1.6362960208255856E-2</v>
      </c>
      <c r="H24" s="77">
        <v>24</v>
      </c>
      <c r="I24" s="74">
        <v>507</v>
      </c>
      <c r="J24" s="69">
        <f t="shared" si="1"/>
        <v>4.7337278106508875E-2</v>
      </c>
      <c r="K24" s="77">
        <v>84</v>
      </c>
      <c r="L24" s="74">
        <v>1745</v>
      </c>
      <c r="M24" s="69">
        <f t="shared" si="2"/>
        <v>4.8137535816618914E-2</v>
      </c>
      <c r="N24" s="77">
        <f t="shared" si="4"/>
        <v>2320</v>
      </c>
      <c r="O24" s="74">
        <f t="shared" si="4"/>
        <v>233315</v>
      </c>
      <c r="P24" s="69">
        <f t="shared" si="5"/>
        <v>9.9436384287336869E-3</v>
      </c>
    </row>
    <row r="25" spans="1:16" s="26" customFormat="1">
      <c r="A25" s="73">
        <v>2021</v>
      </c>
      <c r="B25" s="77">
        <v>714</v>
      </c>
      <c r="C25" s="74">
        <v>38173</v>
      </c>
      <c r="D25" s="69">
        <f t="shared" si="0"/>
        <v>1.8704319807193566E-2</v>
      </c>
      <c r="E25" s="77">
        <v>26</v>
      </c>
      <c r="F25" s="74">
        <v>775</v>
      </c>
      <c r="G25" s="69">
        <f t="shared" si="3"/>
        <v>3.3548387096774192E-2</v>
      </c>
      <c r="H25" s="77">
        <v>14</v>
      </c>
      <c r="I25" s="74">
        <v>149</v>
      </c>
      <c r="J25" s="69">
        <f t="shared" si="1"/>
        <v>9.3959731543624164E-2</v>
      </c>
      <c r="K25" s="77">
        <v>24</v>
      </c>
      <c r="L25" s="74">
        <v>189</v>
      </c>
      <c r="M25" s="69">
        <f t="shared" si="2"/>
        <v>0.12698412698412698</v>
      </c>
      <c r="N25" s="77">
        <f t="shared" si="4"/>
        <v>778</v>
      </c>
      <c r="O25" s="74">
        <f t="shared" si="4"/>
        <v>39286</v>
      </c>
      <c r="P25" s="69">
        <f t="shared" si="5"/>
        <v>1.9803492338237541E-2</v>
      </c>
    </row>
    <row r="26" spans="1:16" s="26" customFormat="1" ht="13" thickBot="1">
      <c r="A26" s="73">
        <v>2022</v>
      </c>
      <c r="B26" s="132">
        <v>29</v>
      </c>
      <c r="C26" s="133">
        <v>328</v>
      </c>
      <c r="D26" s="93">
        <f t="shared" si="0"/>
        <v>8.8414634146341459E-2</v>
      </c>
      <c r="E26" s="132">
        <v>4</v>
      </c>
      <c r="F26" s="133">
        <v>26</v>
      </c>
      <c r="G26" s="93">
        <f t="shared" si="3"/>
        <v>0.15384615384615385</v>
      </c>
      <c r="H26" s="132">
        <v>0</v>
      </c>
      <c r="I26" s="133">
        <v>1</v>
      </c>
      <c r="J26" s="93">
        <f t="shared" si="1"/>
        <v>0</v>
      </c>
      <c r="K26" s="132">
        <v>1</v>
      </c>
      <c r="L26" s="133">
        <v>4</v>
      </c>
      <c r="M26" s="93">
        <f t="shared" si="2"/>
        <v>0.25</v>
      </c>
      <c r="N26" s="132">
        <f t="shared" si="4"/>
        <v>34</v>
      </c>
      <c r="O26" s="133">
        <f t="shared" si="4"/>
        <v>359</v>
      </c>
      <c r="P26" s="93">
        <f t="shared" si="5"/>
        <v>9.4707520891364902E-2</v>
      </c>
    </row>
    <row r="27" spans="1:16" s="26" customFormat="1" ht="13.5" thickBot="1">
      <c r="A27" s="13" t="s">
        <v>27</v>
      </c>
      <c r="B27" s="22">
        <f>SUM(B11:B26)</f>
        <v>97804</v>
      </c>
      <c r="C27" s="24">
        <f>SUM(C11:C26)</f>
        <v>3365501</v>
      </c>
      <c r="D27" s="16">
        <f>B27/C27</f>
        <v>2.9060754996061509E-2</v>
      </c>
      <c r="E27" s="22">
        <f>SUM(E11:E26)</f>
        <v>7256</v>
      </c>
      <c r="F27" s="24">
        <f>SUM(F11:F26)</f>
        <v>123480</v>
      </c>
      <c r="G27" s="16">
        <f>E27/F27</f>
        <v>5.876255264010366E-2</v>
      </c>
      <c r="H27" s="22">
        <f>SUM(H11:H26)</f>
        <v>947</v>
      </c>
      <c r="I27" s="24">
        <f>SUM(I11:I26)</f>
        <v>11384</v>
      </c>
      <c r="J27" s="16">
        <f>H27/I27</f>
        <v>8.3186929023190442E-2</v>
      </c>
      <c r="K27" s="22">
        <f>SUM(K11:K26)</f>
        <v>2732</v>
      </c>
      <c r="L27" s="24">
        <f>SUM(L11:L26)</f>
        <v>25023</v>
      </c>
      <c r="M27" s="16">
        <f>K27/L27</f>
        <v>0.1091795548095752</v>
      </c>
      <c r="N27" s="129">
        <f>SUM(N11:N26)</f>
        <v>108739</v>
      </c>
      <c r="O27" s="130">
        <f>SUM(O11:O26)</f>
        <v>3525388</v>
      </c>
      <c r="P27" s="131">
        <f>N27/O27</f>
        <v>3.084454817455554E-2</v>
      </c>
    </row>
    <row r="28" spans="1:16" s="26" customFormat="1">
      <c r="A28" s="88"/>
      <c r="B28" s="88"/>
      <c r="C28" s="88"/>
      <c r="D28" s="88"/>
      <c r="E28" s="88"/>
      <c r="F28" s="88"/>
      <c r="G28" s="88"/>
      <c r="H28" s="88"/>
      <c r="I28" s="88"/>
      <c r="J28" s="88"/>
      <c r="K28" s="88"/>
      <c r="L28" s="88"/>
      <c r="M28" s="88"/>
      <c r="N28" s="88"/>
      <c r="O28" s="88"/>
      <c r="P28" s="88"/>
    </row>
    <row r="29" spans="1:16">
      <c r="A29" s="67"/>
      <c r="B29" s="71"/>
      <c r="C29" s="71"/>
      <c r="D29" s="71"/>
      <c r="E29" s="71"/>
      <c r="F29" s="71"/>
      <c r="G29" s="71"/>
      <c r="H29" s="71"/>
      <c r="I29" s="71"/>
      <c r="J29" s="71"/>
      <c r="K29" s="71"/>
      <c r="L29" s="71"/>
      <c r="M29" s="71"/>
      <c r="N29" s="71"/>
      <c r="O29" s="71"/>
      <c r="P29" s="67"/>
    </row>
    <row r="30" spans="1:16">
      <c r="A30" s="67"/>
      <c r="B30" s="71"/>
      <c r="C30" s="71"/>
      <c r="D30" s="71"/>
      <c r="E30" s="71"/>
      <c r="F30" s="71"/>
      <c r="G30" s="71"/>
      <c r="H30" s="71"/>
      <c r="I30" s="71"/>
      <c r="J30" s="71"/>
      <c r="K30" s="71"/>
      <c r="L30" s="71"/>
      <c r="M30" s="71"/>
      <c r="N30" s="71"/>
      <c r="O30" s="71"/>
      <c r="P30" s="67"/>
    </row>
    <row r="31" spans="1:16" ht="12.75" customHeight="1">
      <c r="A31" s="95"/>
      <c r="B31" s="71"/>
      <c r="C31" s="71"/>
      <c r="D31" s="71"/>
      <c r="E31" s="71"/>
      <c r="F31" s="71"/>
      <c r="G31" s="71"/>
      <c r="H31" s="71"/>
      <c r="I31" s="71"/>
      <c r="J31" s="71"/>
      <c r="K31" s="71"/>
      <c r="L31" s="71"/>
      <c r="M31" s="71"/>
      <c r="N31" s="71"/>
      <c r="O31" s="71"/>
      <c r="P31" s="67"/>
    </row>
    <row r="32" spans="1:16">
      <c r="A32" s="67"/>
      <c r="B32" s="71"/>
      <c r="C32" s="71"/>
      <c r="D32" s="71"/>
      <c r="E32" s="71"/>
      <c r="F32" s="71"/>
      <c r="G32" s="71"/>
      <c r="H32" s="71"/>
      <c r="I32" s="71"/>
      <c r="J32" s="71"/>
      <c r="K32" s="71"/>
      <c r="L32" s="71"/>
      <c r="M32" s="71"/>
      <c r="N32" s="71"/>
      <c r="O32" s="71"/>
      <c r="P32" s="67"/>
    </row>
    <row r="33" spans="16:17">
      <c r="P33" s="67"/>
      <c r="Q33" s="67"/>
    </row>
    <row r="34" spans="16:17">
      <c r="P34" s="67"/>
      <c r="Q34" s="67"/>
    </row>
    <row r="35" spans="16:17">
      <c r="P35" s="67"/>
      <c r="Q35" s="67"/>
    </row>
    <row r="36" spans="16:17">
      <c r="P36" s="67"/>
      <c r="Q36" s="67"/>
    </row>
    <row r="37" spans="16:17">
      <c r="P37" s="67"/>
      <c r="Q37" s="67"/>
    </row>
    <row r="38" spans="16:17">
      <c r="P38" s="67"/>
      <c r="Q38" s="67"/>
    </row>
    <row r="39" spans="16:17">
      <c r="P39" s="67"/>
      <c r="Q39" s="67"/>
    </row>
    <row r="40" spans="16:17">
      <c r="P40" s="67"/>
      <c r="Q40" s="67"/>
    </row>
    <row r="41" spans="16:17">
      <c r="P41" s="67"/>
      <c r="Q41" s="67"/>
    </row>
    <row r="42" spans="16:17">
      <c r="P42" s="67"/>
      <c r="Q42" s="67"/>
    </row>
    <row r="43" spans="16:17">
      <c r="P43" s="67"/>
      <c r="Q43" s="67"/>
    </row>
    <row r="44" spans="16:17">
      <c r="P44" s="67"/>
      <c r="Q44" s="67"/>
    </row>
    <row r="45" spans="16:17">
      <c r="P45" s="67"/>
      <c r="Q45" s="67"/>
    </row>
    <row r="46" spans="16:17">
      <c r="P46" s="67"/>
      <c r="Q46" s="67"/>
    </row>
    <row r="47" spans="16:17">
      <c r="P47" s="67"/>
      <c r="Q47" s="67"/>
    </row>
    <row r="48" spans="16:17">
      <c r="P48" s="67"/>
      <c r="Q48" s="67"/>
    </row>
    <row r="49" spans="16:17">
      <c r="P49" s="67"/>
      <c r="Q49" s="67"/>
    </row>
    <row r="50" spans="16:17">
      <c r="P50" s="67"/>
      <c r="Q50" s="67"/>
    </row>
    <row r="51" spans="16:17">
      <c r="P51" s="67"/>
      <c r="Q51" s="67"/>
    </row>
    <row r="52" spans="16:17">
      <c r="P52" s="67"/>
      <c r="Q52" s="67"/>
    </row>
    <row r="53" spans="16:17">
      <c r="P53" s="67"/>
      <c r="Q53" s="67"/>
    </row>
    <row r="54" spans="16:17" ht="12.75" customHeight="1">
      <c r="P54" s="67"/>
      <c r="Q54" s="67"/>
    </row>
    <row r="55" spans="16:17">
      <c r="P55" s="67"/>
      <c r="Q55" s="67"/>
    </row>
    <row r="56" spans="16:17">
      <c r="P56" s="67"/>
      <c r="Q56" s="67"/>
    </row>
    <row r="57" spans="16:17">
      <c r="P57" s="67"/>
      <c r="Q57" s="67"/>
    </row>
    <row r="58" spans="16:17">
      <c r="P58" s="67"/>
      <c r="Q58" s="67"/>
    </row>
    <row r="59" spans="16:17">
      <c r="P59" s="67"/>
      <c r="Q59" s="67"/>
    </row>
  </sheetData>
  <mergeCells count="8">
    <mergeCell ref="A2:Q3"/>
    <mergeCell ref="A5:Q7"/>
    <mergeCell ref="N9:P9"/>
    <mergeCell ref="B9:D9"/>
    <mergeCell ref="K9:M9"/>
    <mergeCell ref="A9:A10"/>
    <mergeCell ref="H9:J9"/>
    <mergeCell ref="E9:G9"/>
  </mergeCells>
  <phoneticPr fontId="0" type="noConversion"/>
  <pageMargins left="0.75" right="0.75" top="1" bottom="1" header="0.5" footer="0.5"/>
  <pageSetup scale="48" orientation="portrait" r:id="rId1"/>
  <headerFooter alignWithMargins="0">
    <oddFooter>&amp;C&amp;14B-&amp;P-4</oddFooter>
  </headerFooter>
  <ignoredErrors>
    <ignoredError sqref="D27:Q28"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W39"/>
  <sheetViews>
    <sheetView zoomScaleNormal="100" workbookViewId="0"/>
  </sheetViews>
  <sheetFormatPr defaultRowHeight="12.5"/>
  <cols>
    <col min="1" max="1" width="6.26953125" customWidth="1"/>
    <col min="2" max="2" width="84.453125" customWidth="1"/>
    <col min="3" max="3" width="7.453125" style="29" bestFit="1" customWidth="1"/>
  </cols>
  <sheetData>
    <row r="1" spans="1:3" ht="18">
      <c r="A1" s="11" t="s">
        <v>5</v>
      </c>
    </row>
    <row r="2" spans="1:3" ht="14">
      <c r="A2" s="27" t="s">
        <v>6</v>
      </c>
    </row>
    <row r="4" spans="1:3" ht="14">
      <c r="A4" s="49" t="s">
        <v>7</v>
      </c>
      <c r="B4" s="28"/>
      <c r="C4" s="30"/>
    </row>
    <row r="5" spans="1:3">
      <c r="B5" s="260" t="str">
        <f>+'(1) VINs tested'!A2</f>
        <v>51.366 (a)(1) The number of vehicles tested by model year and vehicle type</v>
      </c>
    </row>
    <row r="6" spans="1:3" ht="14">
      <c r="A6" s="49" t="s">
        <v>8</v>
      </c>
      <c r="B6" s="28"/>
    </row>
    <row r="7" spans="1:3" ht="25">
      <c r="B7" s="260" t="s">
        <v>9</v>
      </c>
    </row>
    <row r="8" spans="1:3" ht="14">
      <c r="A8" s="49" t="s">
        <v>10</v>
      </c>
      <c r="B8" s="28"/>
    </row>
    <row r="9" spans="1:3">
      <c r="B9" s="260" t="str">
        <f>+'(2)(i) OBD'!A2</f>
        <v xml:space="preserve">51.366 (a)(2)(i) Initial OBD Tests Failing by model year and vehicle type </v>
      </c>
    </row>
    <row r="10" spans="1:3" ht="14">
      <c r="A10" s="49" t="s">
        <v>11</v>
      </c>
      <c r="B10" s="260"/>
    </row>
    <row r="11" spans="1:3">
      <c r="B11" s="50" t="s">
        <v>12</v>
      </c>
    </row>
    <row r="12" spans="1:3" ht="14">
      <c r="A12" s="49" t="s">
        <v>13</v>
      </c>
      <c r="B12" s="28"/>
    </row>
    <row r="13" spans="1:3">
      <c r="B13" s="260" t="str">
        <f>'(2)(ii) OBD'!A2</f>
        <v xml:space="preserve">51.366 (a)(2)(ii) OBD 1st Retests Failing by model year and vehicle type </v>
      </c>
    </row>
    <row r="14" spans="1:3">
      <c r="B14" s="260" t="str">
        <f>'(2)(iii) OBD'!A2</f>
        <v xml:space="preserve">51.366 (a)(2)(iii) OBD 1st Retests Passing by model year and vehicle type </v>
      </c>
    </row>
    <row r="15" spans="1:3" ht="14">
      <c r="A15" s="49" t="s">
        <v>14</v>
      </c>
      <c r="B15" s="28"/>
    </row>
    <row r="16" spans="1:3">
      <c r="B16" s="260" t="str">
        <f>'(2)(iv) OBD'!A2</f>
        <v xml:space="preserve">51.366 (a)(2)(iv) OBD 2nd and Subsequent Retests Passing by model year and vehicle type </v>
      </c>
    </row>
    <row r="17" spans="1:23" ht="14">
      <c r="A17" s="49" t="s">
        <v>15</v>
      </c>
      <c r="B17" s="216"/>
      <c r="C17" s="217"/>
      <c r="D17" s="216"/>
      <c r="E17" s="216"/>
      <c r="F17" s="216"/>
      <c r="G17" s="216"/>
      <c r="H17" s="216"/>
      <c r="I17" s="216"/>
    </row>
    <row r="18" spans="1:23">
      <c r="B18" s="260" t="str">
        <f>'(2)(v) Waivers'!A2</f>
        <v xml:space="preserve">51.366 (a)(2)(v) Initial Failing Emissions Tests Receiving a Waiver by model year and vehicle type </v>
      </c>
    </row>
    <row r="19" spans="1:23">
      <c r="B19" s="260" t="str">
        <f>'(2)(vi) No Known Outcome'!A2</f>
        <v>51.366 (a)(2)(vi) Vehicles with no known final outcome (regardless of reason)</v>
      </c>
    </row>
    <row r="20" spans="1:23" ht="14">
      <c r="A20" s="49" t="s">
        <v>16</v>
      </c>
      <c r="B20" s="28"/>
    </row>
    <row r="21" spans="1:23">
      <c r="B21" s="260" t="str">
        <f>'(2)(xi) Pass OBD'!A2</f>
        <v xml:space="preserve">51.366 (a)(2)(xi) Passing OBD Tests by model year and vehicle type </v>
      </c>
    </row>
    <row r="22" spans="1:23">
      <c r="B22" s="260" t="str">
        <f>'(2)(xii) Fail OBD'!A2</f>
        <v xml:space="preserve">51.366 (a)(2)(xii) Failing OBD Tests by model year and vehicle type </v>
      </c>
    </row>
    <row r="23" spans="1:23" ht="25">
      <c r="B23" s="260" t="str">
        <f>'(2)(xix) MIL on no DTCs'!A2</f>
        <v xml:space="preserve">51.366 (a)(2)(xix) OBD tests where the MIL is commanded on and no codes (DTCs) are stored by model year and vehicle type </v>
      </c>
    </row>
    <row r="24" spans="1:23" ht="25">
      <c r="B24" s="260" t="str">
        <f>'(2)(xx) MIL off w  DTCs'!A2</f>
        <v xml:space="preserve">51.366 (a)(2)(xx) OBD tests where the MIL is NOT commanded on but codes (DTCs) are stored by model year and vehicle type </v>
      </c>
    </row>
    <row r="25" spans="1:23" ht="25">
      <c r="B25" s="260" t="str">
        <f>'(2)(xxi) MIL on w DTCs '!A2</f>
        <v>51.366 (a)(2)(xxi) OBD tests where the MIL is commanded and codes (DTCs) are stored by model year and vehicle type.</v>
      </c>
    </row>
    <row r="26" spans="1:23" ht="25">
      <c r="B26" s="260" t="str">
        <f>'(2)(xxii) MIL off no DTCs '!A2</f>
        <v xml:space="preserve">51.366 (a)(2)(xxii) OBD tests where the MIL is not commanded on and no codes (DTCs) are stored by model year and vehicle type </v>
      </c>
    </row>
    <row r="27" spans="1:23">
      <c r="B27" s="264" t="s">
        <v>17</v>
      </c>
      <c r="C27" s="265"/>
      <c r="D27" s="71"/>
      <c r="E27" s="71"/>
      <c r="F27" s="71"/>
      <c r="G27" s="71"/>
      <c r="H27" s="71"/>
      <c r="I27" s="71"/>
      <c r="J27" s="71"/>
      <c r="K27" s="71"/>
      <c r="L27" s="71"/>
    </row>
    <row r="28" spans="1:23">
      <c r="B28" s="264"/>
      <c r="C28" s="265"/>
      <c r="D28" s="71"/>
      <c r="E28" s="71"/>
      <c r="F28" s="71"/>
      <c r="G28" s="71"/>
      <c r="H28" s="71"/>
      <c r="I28" s="71"/>
      <c r="J28" s="71"/>
      <c r="K28" s="71"/>
      <c r="L28" s="71"/>
    </row>
    <row r="29" spans="1:23">
      <c r="B29" s="264" t="s">
        <v>18</v>
      </c>
      <c r="C29" s="265"/>
      <c r="D29" s="71"/>
      <c r="E29" s="71"/>
      <c r="F29" s="71"/>
      <c r="G29" s="71"/>
      <c r="H29" s="71"/>
      <c r="I29" s="71"/>
      <c r="J29" s="71"/>
      <c r="K29" s="71"/>
      <c r="L29" s="71"/>
      <c r="M29" s="71"/>
      <c r="N29" s="71"/>
      <c r="O29" s="71"/>
      <c r="P29" s="71"/>
      <c r="Q29" s="71"/>
      <c r="R29" s="71"/>
      <c r="S29" s="71"/>
      <c r="T29" s="71"/>
      <c r="U29" s="71"/>
      <c r="V29" s="71"/>
      <c r="W29" s="71"/>
    </row>
    <row r="30" spans="1:23">
      <c r="B30" s="264"/>
      <c r="C30" s="265"/>
      <c r="D30" s="71"/>
      <c r="E30" s="71"/>
      <c r="F30" s="71"/>
      <c r="G30" s="71"/>
      <c r="H30" s="71"/>
      <c r="I30" s="71"/>
      <c r="J30" s="71"/>
      <c r="K30" s="71"/>
      <c r="L30" s="71"/>
      <c r="M30" s="71"/>
      <c r="N30" s="71"/>
      <c r="O30" s="71"/>
      <c r="P30" s="71"/>
      <c r="Q30" s="71"/>
      <c r="R30" s="71"/>
      <c r="S30" s="71"/>
      <c r="T30" s="71"/>
      <c r="U30" s="71"/>
      <c r="V30" s="71"/>
      <c r="W30" s="71"/>
    </row>
    <row r="31" spans="1:23">
      <c r="B31" s="63" t="s">
        <v>19</v>
      </c>
      <c r="C31" s="218"/>
      <c r="D31" s="104"/>
    </row>
    <row r="32" spans="1:23" ht="13">
      <c r="B32" s="48"/>
    </row>
    <row r="39" spans="2:2">
      <c r="B39" t="s">
        <v>20</v>
      </c>
    </row>
  </sheetData>
  <mergeCells count="4">
    <mergeCell ref="B27:B28"/>
    <mergeCell ref="C27:C28"/>
    <mergeCell ref="B29:B30"/>
    <mergeCell ref="C29:C30"/>
  </mergeCells>
  <phoneticPr fontId="0" type="noConversion"/>
  <hyperlinks>
    <hyperlink ref="B5" location="'(1) VINs tested'!Print_Area" display="'(1) VINs tested'!Print_Area" xr:uid="{00000000-0004-0000-0100-000000000000}"/>
    <hyperlink ref="B7" location="'(1) Total Tests'!Print_Area" display="51.366 (a)(1) The number of total emissions tests (initial and retest) performed by model year and vehicle type" xr:uid="{00000000-0004-0000-0100-000001000000}"/>
    <hyperlink ref="B9" location="'(2)(i) OBD'!Print_Area" display="'(2)(i) OBD'!Print_Area" xr:uid="{00000000-0004-0000-0100-000002000000}"/>
    <hyperlink ref="B13" location="'(2)(ii) OBD'!Print_Area" display="'(2)(ii) OBD'!Print_Area" xr:uid="{00000000-0004-0000-0100-000003000000}"/>
    <hyperlink ref="B14" location="'(2)(iii) OBD'!Print_Area" display="'(2)(iii) OBD'!Print_Area" xr:uid="{00000000-0004-0000-0100-000004000000}"/>
    <hyperlink ref="B16" location="'(2)(iv) OBD'!Print_Area" display="'(2)(iv) OBD'!Print_Area" xr:uid="{00000000-0004-0000-0100-000005000000}"/>
    <hyperlink ref="B18" location="'(2)(v) Waivers'!Print_Area" display="'(2)(v) Waivers'!Print_Area" xr:uid="{00000000-0004-0000-0100-000006000000}"/>
    <hyperlink ref="B19" location="'(2)(vi) No Outcome'!Print_Area" display="'(2)(vi) No Outcome'!Print_Area" xr:uid="{00000000-0004-0000-0100-000007000000}"/>
    <hyperlink ref="B21" location="'(2)(xi) Pass OBD'!Print_Area" display="'(2)(xi) Pass OBD'!Print_Area" xr:uid="{00000000-0004-0000-0100-000008000000}"/>
    <hyperlink ref="B22" location="'(2)(xii) Fail OBD'!Print_Area" display="'(2)(xii) Fail OBD'!Print_Area" xr:uid="{00000000-0004-0000-0100-000009000000}"/>
    <hyperlink ref="B23" location="'(2)(xix) MIL on no DTCs'!Print_Area" display="'(2)(xix) MIL on no DTCs'!Print_Area" xr:uid="{00000000-0004-0000-0100-00000A000000}"/>
    <hyperlink ref="B24" location="'(2)(xx) MIL off w  DTCs'!Print_Area" display="'(2)(xx) MIL off w  DTCs'!Print_Area" xr:uid="{00000000-0004-0000-0100-00000B000000}"/>
    <hyperlink ref="B25" location="'(2)(xxi) MIL on w DTCs '!Print_Area" display="'(2)(xxi) MIL on w DTCs '!Print_Area" xr:uid="{00000000-0004-0000-0100-00000C000000}"/>
    <hyperlink ref="B26" location="'(2)(xxii) MIL off no DTCs '!Print_Area" display="'(2)(xxii) MIL off no DTCs '!Print_Area" xr:uid="{00000000-0004-0000-0100-00000D000000}"/>
    <hyperlink ref="B11" location="'(2)(i) Opacity'!A1" display="51.366 (a)(2)(v) Initial Diesel Tests Failing by Model Year " xr:uid="{00000000-0004-0000-0100-00000E000000}"/>
    <hyperlink ref="B27:B28" location="'(2)(xxiii) Not Ready Failures'!A1" display="51.366 (a)(2)(xxiii) Readiness status indicates that the evaluation is not complete for any module supported by on-board diagnostic systems.   Fail OBD test for Not Ready condition." xr:uid="{00000000-0004-0000-0100-00000F000000}"/>
    <hyperlink ref="B29:B30" location="'(2)(xxiii) Not Ready Turnaways'!A1" display="51.366 (a)(2)(xxiii) Readiness status indicates that the evaluation is not complete for any module supported by on-board diagnostic systems.   Turned away from OBD retest for Not Ready." xr:uid="{00000000-0004-0000-0100-000010000000}"/>
    <hyperlink ref="B31" location="'Alternative OBD Tests'!A1" display="Alternative OBD Tests" xr:uid="{00000000-0004-0000-0100-000011000000}"/>
  </hyperlinks>
  <pageMargins left="0.75" right="0.75" top="1" bottom="1" header="0.5" footer="0.5"/>
  <pageSetup scale="91" fitToHeight="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pageSetUpPr fitToPage="1"/>
  </sheetPr>
  <dimension ref="A1:T71"/>
  <sheetViews>
    <sheetView zoomScale="80" zoomScaleNormal="80" workbookViewId="0"/>
  </sheetViews>
  <sheetFormatPr defaultColWidth="7.54296875" defaultRowHeight="12.5"/>
  <cols>
    <col min="1" max="1" width="10.26953125" style="67" customWidth="1"/>
    <col min="2" max="2" width="9.453125" style="71" customWidth="1"/>
    <col min="3" max="3" width="10.54296875" style="71" customWidth="1"/>
    <col min="4" max="4" width="12.26953125" style="71" customWidth="1"/>
    <col min="5" max="5" width="9.453125" style="71" customWidth="1"/>
    <col min="6" max="6" width="10.7265625" style="71" customWidth="1"/>
    <col min="7" max="7" width="12.26953125" style="71" customWidth="1"/>
    <col min="8" max="8" width="9.453125" style="71" customWidth="1"/>
    <col min="9" max="9" width="10.54296875" style="71" customWidth="1"/>
    <col min="10" max="10" width="12.26953125" style="71" customWidth="1"/>
    <col min="11" max="11" width="9.453125" style="71" customWidth="1"/>
    <col min="12" max="12" width="10.81640625" style="71" customWidth="1"/>
    <col min="13" max="13" width="12.26953125" style="71" customWidth="1"/>
    <col min="14" max="14" width="9.453125" style="71" customWidth="1"/>
    <col min="15" max="15" width="10.453125" style="71" customWidth="1"/>
    <col min="16" max="16" width="12.26953125" style="71" customWidth="1"/>
    <col min="17" max="17" width="9.453125" style="67" customWidth="1"/>
    <col min="18" max="16384" width="7.54296875" style="67"/>
  </cols>
  <sheetData>
    <row r="1" spans="1:20" ht="25">
      <c r="A1" s="35" t="s">
        <v>21</v>
      </c>
    </row>
    <row r="2" spans="1:20" ht="18" customHeight="1">
      <c r="A2" s="316" t="s">
        <v>117</v>
      </c>
      <c r="B2" s="316"/>
      <c r="C2" s="316"/>
      <c r="D2" s="316"/>
      <c r="E2" s="316"/>
      <c r="F2" s="316"/>
      <c r="G2" s="316"/>
      <c r="H2" s="316"/>
      <c r="I2" s="316"/>
      <c r="J2" s="316"/>
      <c r="K2" s="316"/>
      <c r="L2" s="316"/>
      <c r="M2" s="316"/>
      <c r="N2" s="316"/>
      <c r="O2" s="316"/>
      <c r="P2" s="316"/>
      <c r="Q2" s="316"/>
      <c r="R2" s="316"/>
      <c r="S2" s="316"/>
      <c r="T2" s="316"/>
    </row>
    <row r="3" spans="1:20" ht="18.649999999999999" customHeight="1">
      <c r="A3" s="316"/>
      <c r="B3" s="316"/>
      <c r="C3" s="316"/>
      <c r="D3" s="316"/>
      <c r="E3" s="316"/>
      <c r="F3" s="316"/>
      <c r="G3" s="316"/>
      <c r="H3" s="316"/>
      <c r="I3" s="316"/>
      <c r="J3" s="316"/>
      <c r="K3" s="316"/>
      <c r="L3" s="316"/>
      <c r="M3" s="316"/>
      <c r="N3" s="316"/>
      <c r="O3" s="316"/>
      <c r="P3" s="316"/>
      <c r="Q3" s="316"/>
      <c r="R3" s="316"/>
      <c r="S3" s="316"/>
      <c r="T3" s="316"/>
    </row>
    <row r="4" spans="1:20" ht="14">
      <c r="A4" s="10"/>
      <c r="B4" s="9"/>
      <c r="C4" s="9"/>
      <c r="D4" s="9"/>
      <c r="E4" s="9"/>
      <c r="F4" s="9"/>
      <c r="G4" s="9"/>
      <c r="H4" s="9"/>
      <c r="I4" s="9"/>
      <c r="J4" s="9"/>
      <c r="K4" s="9"/>
      <c r="L4" s="9"/>
      <c r="M4" s="9"/>
      <c r="N4" s="9"/>
      <c r="O4" s="9"/>
      <c r="P4" s="9"/>
    </row>
    <row r="5" spans="1:20">
      <c r="A5" s="308" t="s">
        <v>118</v>
      </c>
      <c r="B5" s="308"/>
      <c r="C5" s="308"/>
      <c r="D5" s="308"/>
      <c r="E5" s="308"/>
      <c r="F5" s="308"/>
      <c r="G5" s="308"/>
      <c r="H5" s="308"/>
      <c r="I5" s="308"/>
      <c r="J5" s="308"/>
      <c r="K5" s="308"/>
      <c r="L5" s="308"/>
      <c r="M5" s="308"/>
      <c r="N5" s="308"/>
      <c r="O5" s="308"/>
      <c r="P5" s="308"/>
      <c r="Q5" s="308"/>
    </row>
    <row r="6" spans="1:20">
      <c r="A6" s="308"/>
      <c r="B6" s="308"/>
      <c r="C6" s="308"/>
      <c r="D6" s="308"/>
      <c r="E6" s="308"/>
      <c r="F6" s="308"/>
      <c r="G6" s="308"/>
      <c r="H6" s="308"/>
      <c r="I6" s="308"/>
      <c r="J6" s="308"/>
      <c r="K6" s="308"/>
      <c r="L6" s="308"/>
      <c r="M6" s="308"/>
      <c r="N6" s="308"/>
      <c r="O6" s="308"/>
      <c r="P6" s="308"/>
      <c r="Q6" s="308"/>
    </row>
    <row r="7" spans="1:20" ht="18" customHeight="1">
      <c r="A7" s="308"/>
      <c r="B7" s="308"/>
      <c r="C7" s="308"/>
      <c r="D7" s="308"/>
      <c r="E7" s="308"/>
      <c r="F7" s="308"/>
      <c r="G7" s="308"/>
      <c r="H7" s="308"/>
      <c r="I7" s="308"/>
      <c r="J7" s="308"/>
      <c r="K7" s="308"/>
      <c r="L7" s="308"/>
      <c r="M7" s="308"/>
      <c r="N7" s="308"/>
      <c r="O7" s="308"/>
      <c r="P7" s="308"/>
      <c r="Q7" s="308"/>
    </row>
    <row r="8" spans="1:20" ht="14.5" thickBot="1">
      <c r="A8" s="1"/>
      <c r="B8" s="9"/>
      <c r="C8" s="9"/>
      <c r="D8" s="9"/>
      <c r="E8" s="9"/>
      <c r="F8" s="9"/>
      <c r="G8" s="9"/>
      <c r="H8" s="9"/>
      <c r="I8" s="9"/>
      <c r="J8" s="9"/>
      <c r="K8" s="9"/>
      <c r="L8" s="9"/>
      <c r="M8" s="9"/>
      <c r="N8" s="9"/>
      <c r="O8" s="9"/>
      <c r="P8" s="9"/>
    </row>
    <row r="9" spans="1:20" ht="13.5" customHeight="1">
      <c r="A9" s="279" t="s">
        <v>24</v>
      </c>
      <c r="B9" s="286" t="s">
        <v>28</v>
      </c>
      <c r="C9" s="287"/>
      <c r="D9" s="288"/>
      <c r="E9" s="286" t="s">
        <v>29</v>
      </c>
      <c r="F9" s="287"/>
      <c r="G9" s="288"/>
      <c r="H9" s="286" t="s">
        <v>30</v>
      </c>
      <c r="I9" s="287"/>
      <c r="J9" s="288"/>
      <c r="K9" s="286" t="s">
        <v>31</v>
      </c>
      <c r="L9" s="287"/>
      <c r="M9" s="288"/>
      <c r="N9" s="286" t="s">
        <v>27</v>
      </c>
      <c r="O9" s="287"/>
      <c r="P9" s="288"/>
    </row>
    <row r="10" spans="1:20" ht="42.75" customHeight="1" thickBot="1">
      <c r="A10" s="280"/>
      <c r="B10" s="18" t="s">
        <v>119</v>
      </c>
      <c r="C10" s="19" t="s">
        <v>120</v>
      </c>
      <c r="D10" s="20" t="s">
        <v>75</v>
      </c>
      <c r="E10" s="18" t="s">
        <v>119</v>
      </c>
      <c r="F10" s="19" t="s">
        <v>120</v>
      </c>
      <c r="G10" s="20" t="s">
        <v>75</v>
      </c>
      <c r="H10" s="18" t="s">
        <v>119</v>
      </c>
      <c r="I10" s="19" t="s">
        <v>120</v>
      </c>
      <c r="J10" s="20" t="s">
        <v>75</v>
      </c>
      <c r="K10" s="18" t="s">
        <v>119</v>
      </c>
      <c r="L10" s="19" t="s">
        <v>120</v>
      </c>
      <c r="M10" s="20" t="s">
        <v>75</v>
      </c>
      <c r="N10" s="18" t="s">
        <v>119</v>
      </c>
      <c r="O10" s="19" t="s">
        <v>120</v>
      </c>
      <c r="P10" s="20" t="s">
        <v>75</v>
      </c>
    </row>
    <row r="11" spans="1:20" s="88" customFormat="1">
      <c r="A11" s="73">
        <v>2007</v>
      </c>
      <c r="B11" s="86">
        <v>1562</v>
      </c>
      <c r="C11" s="87">
        <v>12082</v>
      </c>
      <c r="D11" s="70">
        <f t="shared" ref="D11:D22" si="0">IF(C11=0, "NA", B11/C11)</f>
        <v>0.12928323125310379</v>
      </c>
      <c r="E11" s="86"/>
      <c r="F11" s="87"/>
      <c r="G11" s="70"/>
      <c r="H11" s="86">
        <v>0</v>
      </c>
      <c r="I11" s="87">
        <v>2</v>
      </c>
      <c r="J11" s="70">
        <f t="shared" ref="J11:J22" si="1">IF(I11=0, "NA", H11/I11)</f>
        <v>0</v>
      </c>
      <c r="K11" s="86">
        <v>3</v>
      </c>
      <c r="L11" s="87">
        <v>106</v>
      </c>
      <c r="M11" s="69">
        <f t="shared" ref="M11:M22" si="2">IF(L11=0, "NA", K11/L11)</f>
        <v>2.8301886792452831E-2</v>
      </c>
      <c r="N11" s="86">
        <f>SUM(K11,H11,E11,B11)</f>
        <v>1565</v>
      </c>
      <c r="O11" s="87">
        <f>SUM(L11,I11,F11,C11)</f>
        <v>12190</v>
      </c>
      <c r="P11" s="70">
        <f t="shared" ref="P11:P22" si="3">IF(O11=0, "NA", N11/O11)</f>
        <v>0.12838392124692372</v>
      </c>
    </row>
    <row r="12" spans="1:20" s="88" customFormat="1">
      <c r="A12" s="73">
        <v>2008</v>
      </c>
      <c r="B12" s="89">
        <v>1617</v>
      </c>
      <c r="C12" s="90">
        <v>12509</v>
      </c>
      <c r="D12" s="69">
        <f t="shared" si="0"/>
        <v>0.12926692781197538</v>
      </c>
      <c r="E12" s="89">
        <v>78</v>
      </c>
      <c r="F12" s="90">
        <v>735</v>
      </c>
      <c r="G12" s="69">
        <f t="shared" ref="G12:G26" si="4">IF(F12=0, "NA", E12/F12)</f>
        <v>0.10612244897959183</v>
      </c>
      <c r="H12" s="89">
        <v>0</v>
      </c>
      <c r="I12" s="90">
        <v>1</v>
      </c>
      <c r="J12" s="69">
        <f t="shared" si="1"/>
        <v>0</v>
      </c>
      <c r="K12" s="89">
        <v>17</v>
      </c>
      <c r="L12" s="90">
        <v>153</v>
      </c>
      <c r="M12" s="69">
        <f t="shared" si="2"/>
        <v>0.1111111111111111</v>
      </c>
      <c r="N12" s="89">
        <f t="shared" ref="N12:O26" si="5">SUM(K12,H12,E12,B12)</f>
        <v>1712</v>
      </c>
      <c r="O12" s="90">
        <f t="shared" si="5"/>
        <v>13398</v>
      </c>
      <c r="P12" s="69">
        <f t="shared" si="3"/>
        <v>0.12778026571130019</v>
      </c>
    </row>
    <row r="13" spans="1:20" s="88" customFormat="1">
      <c r="A13" s="73">
        <v>2009</v>
      </c>
      <c r="B13" s="89">
        <v>1279</v>
      </c>
      <c r="C13" s="90">
        <v>9839</v>
      </c>
      <c r="D13" s="69">
        <f t="shared" si="0"/>
        <v>0.12999288545583901</v>
      </c>
      <c r="E13" s="89">
        <v>96</v>
      </c>
      <c r="F13" s="90">
        <v>616</v>
      </c>
      <c r="G13" s="69">
        <f t="shared" si="4"/>
        <v>0.15584415584415584</v>
      </c>
      <c r="H13" s="89">
        <v>9</v>
      </c>
      <c r="I13" s="90">
        <v>31</v>
      </c>
      <c r="J13" s="69">
        <f t="shared" si="1"/>
        <v>0.29032258064516131</v>
      </c>
      <c r="K13" s="89">
        <v>3</v>
      </c>
      <c r="L13" s="90">
        <v>38</v>
      </c>
      <c r="M13" s="69">
        <f t="shared" si="2"/>
        <v>7.8947368421052627E-2</v>
      </c>
      <c r="N13" s="89">
        <f t="shared" si="5"/>
        <v>1387</v>
      </c>
      <c r="O13" s="90">
        <f t="shared" si="5"/>
        <v>10524</v>
      </c>
      <c r="P13" s="69">
        <f t="shared" si="3"/>
        <v>0.13179399467882935</v>
      </c>
    </row>
    <row r="14" spans="1:20" s="88" customFormat="1">
      <c r="A14" s="73">
        <v>2010</v>
      </c>
      <c r="B14" s="89">
        <v>1282</v>
      </c>
      <c r="C14" s="90">
        <v>11062</v>
      </c>
      <c r="D14" s="69">
        <f t="shared" si="0"/>
        <v>0.11589224371723016</v>
      </c>
      <c r="E14" s="89">
        <v>91</v>
      </c>
      <c r="F14" s="90">
        <v>588</v>
      </c>
      <c r="G14" s="69">
        <f t="shared" si="4"/>
        <v>0.15476190476190477</v>
      </c>
      <c r="H14" s="89">
        <v>13</v>
      </c>
      <c r="I14" s="90">
        <v>47</v>
      </c>
      <c r="J14" s="69">
        <f t="shared" si="1"/>
        <v>0.27659574468085107</v>
      </c>
      <c r="K14" s="89">
        <v>19</v>
      </c>
      <c r="L14" s="90">
        <v>69</v>
      </c>
      <c r="M14" s="69">
        <f t="shared" si="2"/>
        <v>0.27536231884057971</v>
      </c>
      <c r="N14" s="89">
        <f t="shared" si="5"/>
        <v>1405</v>
      </c>
      <c r="O14" s="90">
        <f t="shared" si="5"/>
        <v>11766</v>
      </c>
      <c r="P14" s="69">
        <f t="shared" si="3"/>
        <v>0.11941186469488356</v>
      </c>
    </row>
    <row r="15" spans="1:20" s="88" customFormat="1">
      <c r="A15" s="73">
        <v>2011</v>
      </c>
      <c r="B15" s="89">
        <v>1267</v>
      </c>
      <c r="C15" s="90">
        <v>11099</v>
      </c>
      <c r="D15" s="69">
        <f t="shared" si="0"/>
        <v>0.11415442832687629</v>
      </c>
      <c r="E15" s="89">
        <v>131</v>
      </c>
      <c r="F15" s="90">
        <v>1034</v>
      </c>
      <c r="G15" s="69">
        <f t="shared" si="4"/>
        <v>0.12669245647969052</v>
      </c>
      <c r="H15" s="89">
        <v>21</v>
      </c>
      <c r="I15" s="90">
        <v>84</v>
      </c>
      <c r="J15" s="69">
        <f t="shared" si="1"/>
        <v>0.25</v>
      </c>
      <c r="K15" s="89">
        <v>98</v>
      </c>
      <c r="L15" s="90">
        <v>354</v>
      </c>
      <c r="M15" s="69">
        <f t="shared" si="2"/>
        <v>0.2768361581920904</v>
      </c>
      <c r="N15" s="89">
        <f t="shared" si="5"/>
        <v>1517</v>
      </c>
      <c r="O15" s="90">
        <f t="shared" si="5"/>
        <v>12571</v>
      </c>
      <c r="P15" s="69">
        <f t="shared" si="3"/>
        <v>0.1206745684511972</v>
      </c>
    </row>
    <row r="16" spans="1:20" s="88" customFormat="1">
      <c r="A16" s="73">
        <v>2012</v>
      </c>
      <c r="B16" s="89">
        <v>1149</v>
      </c>
      <c r="C16" s="90">
        <v>10774</v>
      </c>
      <c r="D16" s="69">
        <f t="shared" si="0"/>
        <v>0.1066456283645814</v>
      </c>
      <c r="E16" s="89">
        <v>118</v>
      </c>
      <c r="F16" s="90">
        <v>874</v>
      </c>
      <c r="G16" s="69">
        <f t="shared" si="4"/>
        <v>0.13501144164759726</v>
      </c>
      <c r="H16" s="89">
        <v>44</v>
      </c>
      <c r="I16" s="90">
        <v>168</v>
      </c>
      <c r="J16" s="69">
        <f t="shared" si="1"/>
        <v>0.26190476190476192</v>
      </c>
      <c r="K16" s="89">
        <v>74</v>
      </c>
      <c r="L16" s="90">
        <v>305</v>
      </c>
      <c r="M16" s="69">
        <f t="shared" si="2"/>
        <v>0.24262295081967214</v>
      </c>
      <c r="N16" s="89">
        <f t="shared" si="5"/>
        <v>1385</v>
      </c>
      <c r="O16" s="90">
        <f t="shared" si="5"/>
        <v>12121</v>
      </c>
      <c r="P16" s="69">
        <f t="shared" si="3"/>
        <v>0.11426449962874351</v>
      </c>
    </row>
    <row r="17" spans="1:17" s="88" customFormat="1">
      <c r="A17" s="73">
        <v>2013</v>
      </c>
      <c r="B17" s="89">
        <v>1106</v>
      </c>
      <c r="C17" s="90">
        <v>10225</v>
      </c>
      <c r="D17" s="69">
        <f t="shared" si="0"/>
        <v>0.10816625916870416</v>
      </c>
      <c r="E17" s="89">
        <v>147</v>
      </c>
      <c r="F17" s="90">
        <v>837</v>
      </c>
      <c r="G17" s="69">
        <f t="shared" si="4"/>
        <v>0.17562724014336917</v>
      </c>
      <c r="H17" s="89">
        <v>46</v>
      </c>
      <c r="I17" s="90">
        <v>190</v>
      </c>
      <c r="J17" s="69">
        <f t="shared" si="1"/>
        <v>0.24210526315789474</v>
      </c>
      <c r="K17" s="89">
        <v>62</v>
      </c>
      <c r="L17" s="90">
        <v>269</v>
      </c>
      <c r="M17" s="69">
        <f t="shared" si="2"/>
        <v>0.23048327137546468</v>
      </c>
      <c r="N17" s="89">
        <f t="shared" si="5"/>
        <v>1361</v>
      </c>
      <c r="O17" s="90">
        <f t="shared" si="5"/>
        <v>11521</v>
      </c>
      <c r="P17" s="69">
        <f t="shared" si="3"/>
        <v>0.1181321065879698</v>
      </c>
    </row>
    <row r="18" spans="1:17" s="88" customFormat="1">
      <c r="A18" s="73">
        <v>2014</v>
      </c>
      <c r="B18" s="89">
        <v>806</v>
      </c>
      <c r="C18" s="90">
        <v>8968</v>
      </c>
      <c r="D18" s="69">
        <f t="shared" si="0"/>
        <v>8.9875111507582511E-2</v>
      </c>
      <c r="E18" s="89">
        <v>95</v>
      </c>
      <c r="F18" s="90">
        <v>806</v>
      </c>
      <c r="G18" s="69">
        <f t="shared" si="4"/>
        <v>0.11786600496277916</v>
      </c>
      <c r="H18" s="89">
        <v>40</v>
      </c>
      <c r="I18" s="90">
        <v>232</v>
      </c>
      <c r="J18" s="69">
        <f t="shared" si="1"/>
        <v>0.17241379310344829</v>
      </c>
      <c r="K18" s="89">
        <v>90</v>
      </c>
      <c r="L18" s="90">
        <v>280</v>
      </c>
      <c r="M18" s="69">
        <f t="shared" si="2"/>
        <v>0.32142857142857145</v>
      </c>
      <c r="N18" s="89">
        <f t="shared" si="5"/>
        <v>1031</v>
      </c>
      <c r="O18" s="90">
        <f t="shared" si="5"/>
        <v>10286</v>
      </c>
      <c r="P18" s="69">
        <f t="shared" si="3"/>
        <v>0.10023332685203189</v>
      </c>
    </row>
    <row r="19" spans="1:17" s="88" customFormat="1">
      <c r="A19" s="73">
        <v>2015</v>
      </c>
      <c r="B19" s="89">
        <v>754</v>
      </c>
      <c r="C19" s="90">
        <v>8307</v>
      </c>
      <c r="D19" s="69">
        <f t="shared" si="0"/>
        <v>9.0766823161189364E-2</v>
      </c>
      <c r="E19" s="89">
        <v>109</v>
      </c>
      <c r="F19" s="90">
        <v>905</v>
      </c>
      <c r="G19" s="69">
        <f t="shared" si="4"/>
        <v>0.12044198895027625</v>
      </c>
      <c r="H19" s="89">
        <v>21</v>
      </c>
      <c r="I19" s="90">
        <v>160</v>
      </c>
      <c r="J19" s="69">
        <f t="shared" si="1"/>
        <v>0.13125000000000001</v>
      </c>
      <c r="K19" s="89">
        <v>99</v>
      </c>
      <c r="L19" s="90">
        <v>462</v>
      </c>
      <c r="M19" s="69">
        <f t="shared" si="2"/>
        <v>0.21428571428571427</v>
      </c>
      <c r="N19" s="89">
        <f t="shared" si="5"/>
        <v>983</v>
      </c>
      <c r="O19" s="90">
        <f t="shared" si="5"/>
        <v>9834</v>
      </c>
      <c r="P19" s="69">
        <f t="shared" si="3"/>
        <v>9.9959324791539558E-2</v>
      </c>
    </row>
    <row r="20" spans="1:17" s="88" customFormat="1">
      <c r="A20" s="73">
        <v>2016</v>
      </c>
      <c r="B20" s="89">
        <v>555</v>
      </c>
      <c r="C20" s="90">
        <v>6680</v>
      </c>
      <c r="D20" s="69">
        <f t="shared" si="0"/>
        <v>8.3083832335329344E-2</v>
      </c>
      <c r="E20" s="89">
        <v>71</v>
      </c>
      <c r="F20" s="90">
        <v>740</v>
      </c>
      <c r="G20" s="69">
        <f t="shared" si="4"/>
        <v>9.5945945945945951E-2</v>
      </c>
      <c r="H20" s="89">
        <v>16</v>
      </c>
      <c r="I20" s="90">
        <v>100</v>
      </c>
      <c r="J20" s="69">
        <f t="shared" si="1"/>
        <v>0.16</v>
      </c>
      <c r="K20" s="89">
        <v>89</v>
      </c>
      <c r="L20" s="90">
        <v>389</v>
      </c>
      <c r="M20" s="69">
        <f t="shared" si="2"/>
        <v>0.22879177377892032</v>
      </c>
      <c r="N20" s="89">
        <f t="shared" si="5"/>
        <v>731</v>
      </c>
      <c r="O20" s="90">
        <f t="shared" si="5"/>
        <v>7909</v>
      </c>
      <c r="P20" s="69">
        <f t="shared" si="3"/>
        <v>9.2426349728157789E-2</v>
      </c>
    </row>
    <row r="21" spans="1:17" s="88" customFormat="1">
      <c r="A21" s="73">
        <v>2017</v>
      </c>
      <c r="B21" s="89">
        <v>551</v>
      </c>
      <c r="C21" s="90">
        <v>6214</v>
      </c>
      <c r="D21" s="69">
        <f t="shared" si="0"/>
        <v>8.8670743482458958E-2</v>
      </c>
      <c r="E21" s="89">
        <v>33</v>
      </c>
      <c r="F21" s="90">
        <v>459</v>
      </c>
      <c r="G21" s="69">
        <f t="shared" si="4"/>
        <v>7.1895424836601302E-2</v>
      </c>
      <c r="H21" s="89">
        <v>6</v>
      </c>
      <c r="I21" s="90">
        <v>37</v>
      </c>
      <c r="J21" s="69">
        <f t="shared" si="1"/>
        <v>0.16216216216216217</v>
      </c>
      <c r="K21" s="89">
        <v>48</v>
      </c>
      <c r="L21" s="90">
        <v>268</v>
      </c>
      <c r="M21" s="69">
        <f t="shared" si="2"/>
        <v>0.17910447761194029</v>
      </c>
      <c r="N21" s="89">
        <f t="shared" si="5"/>
        <v>638</v>
      </c>
      <c r="O21" s="90">
        <f t="shared" si="5"/>
        <v>6978</v>
      </c>
      <c r="P21" s="69">
        <f t="shared" si="3"/>
        <v>9.1430209229005452E-2</v>
      </c>
    </row>
    <row r="22" spans="1:17" s="88" customFormat="1">
      <c r="A22" s="73">
        <v>2018</v>
      </c>
      <c r="B22" s="89">
        <v>570</v>
      </c>
      <c r="C22" s="90">
        <v>6668</v>
      </c>
      <c r="D22" s="69">
        <f t="shared" si="0"/>
        <v>8.5482903419316136E-2</v>
      </c>
      <c r="E22" s="89">
        <v>24</v>
      </c>
      <c r="F22" s="90">
        <v>322</v>
      </c>
      <c r="G22" s="69">
        <f t="shared" si="4"/>
        <v>7.4534161490683232E-2</v>
      </c>
      <c r="H22" s="89">
        <v>18</v>
      </c>
      <c r="I22" s="90">
        <v>77</v>
      </c>
      <c r="J22" s="69">
        <f t="shared" si="1"/>
        <v>0.23376623376623376</v>
      </c>
      <c r="K22" s="89">
        <v>56</v>
      </c>
      <c r="L22" s="90">
        <v>222</v>
      </c>
      <c r="M22" s="69">
        <f t="shared" si="2"/>
        <v>0.25225225225225223</v>
      </c>
      <c r="N22" s="89">
        <f t="shared" si="5"/>
        <v>668</v>
      </c>
      <c r="O22" s="90">
        <f t="shared" si="5"/>
        <v>7289</v>
      </c>
      <c r="P22" s="69">
        <f t="shared" si="3"/>
        <v>9.1644944436822612E-2</v>
      </c>
    </row>
    <row r="23" spans="1:17" s="88" customFormat="1">
      <c r="A23" s="73">
        <v>2019</v>
      </c>
      <c r="B23" s="89">
        <v>483</v>
      </c>
      <c r="C23" s="90">
        <v>4627</v>
      </c>
      <c r="D23" s="69">
        <f>IF(C23=0, "NA", B23/C23)</f>
        <v>0.1043872919818457</v>
      </c>
      <c r="E23" s="89">
        <v>24</v>
      </c>
      <c r="F23" s="90">
        <v>350</v>
      </c>
      <c r="G23" s="69">
        <f t="shared" si="4"/>
        <v>6.8571428571428575E-2</v>
      </c>
      <c r="H23" s="89">
        <v>2</v>
      </c>
      <c r="I23" s="90">
        <v>8</v>
      </c>
      <c r="J23" s="69">
        <f>IF(I23=0, "NA", H23/I23)</f>
        <v>0.25</v>
      </c>
      <c r="K23" s="89">
        <v>37</v>
      </c>
      <c r="L23" s="90">
        <v>224</v>
      </c>
      <c r="M23" s="69">
        <f>IF(L23=0, "NA", K23/L23)</f>
        <v>0.16517857142857142</v>
      </c>
      <c r="N23" s="89">
        <f t="shared" si="5"/>
        <v>546</v>
      </c>
      <c r="O23" s="90">
        <f t="shared" si="5"/>
        <v>5209</v>
      </c>
      <c r="P23" s="69">
        <f>IF(O23=0, "NA", N23/O23)</f>
        <v>0.10481858322134767</v>
      </c>
    </row>
    <row r="24" spans="1:17" s="88" customFormat="1">
      <c r="A24" s="73">
        <v>2020</v>
      </c>
      <c r="B24" s="89">
        <v>232</v>
      </c>
      <c r="C24" s="90">
        <v>3009</v>
      </c>
      <c r="D24" s="69">
        <f>IF(C24=0, "NA", B24/C24)</f>
        <v>7.7102027251578595E-2</v>
      </c>
      <c r="E24" s="89">
        <v>14</v>
      </c>
      <c r="F24" s="90">
        <v>159</v>
      </c>
      <c r="G24" s="69">
        <f t="shared" si="4"/>
        <v>8.8050314465408799E-2</v>
      </c>
      <c r="H24" s="89">
        <v>6</v>
      </c>
      <c r="I24" s="90">
        <v>32</v>
      </c>
      <c r="J24" s="69">
        <f>IF(I24=0, "NA", H24/I24)</f>
        <v>0.1875</v>
      </c>
      <c r="K24" s="89">
        <v>18</v>
      </c>
      <c r="L24" s="90">
        <v>88</v>
      </c>
      <c r="M24" s="69">
        <f>IF(L24=0, "NA", K24/L24)</f>
        <v>0.20454545454545456</v>
      </c>
      <c r="N24" s="89">
        <f t="shared" si="5"/>
        <v>270</v>
      </c>
      <c r="O24" s="90">
        <f t="shared" si="5"/>
        <v>3288</v>
      </c>
      <c r="P24" s="69">
        <f>IF(O24=0, "NA", N24/O24)</f>
        <v>8.211678832116788E-2</v>
      </c>
    </row>
    <row r="25" spans="1:17" s="88" customFormat="1">
      <c r="A25" s="73">
        <v>2021</v>
      </c>
      <c r="B25" s="89">
        <v>64</v>
      </c>
      <c r="C25" s="90">
        <v>767</v>
      </c>
      <c r="D25" s="69">
        <f>IF(C25=0, "NA", B25/C25)</f>
        <v>8.344198174706649E-2</v>
      </c>
      <c r="E25" s="89">
        <v>4</v>
      </c>
      <c r="F25" s="90">
        <v>74</v>
      </c>
      <c r="G25" s="69">
        <f t="shared" si="4"/>
        <v>5.4054054054054057E-2</v>
      </c>
      <c r="H25" s="89">
        <v>2</v>
      </c>
      <c r="I25" s="90">
        <v>10</v>
      </c>
      <c r="J25" s="69">
        <f>IF(I25=0, "NA", H25/I25)</f>
        <v>0.2</v>
      </c>
      <c r="K25" s="89">
        <v>4</v>
      </c>
      <c r="L25" s="90">
        <v>17</v>
      </c>
      <c r="M25" s="69">
        <f>IF(L25=0, "NA", K25/L25)</f>
        <v>0.23529411764705882</v>
      </c>
      <c r="N25" s="89">
        <f t="shared" si="5"/>
        <v>74</v>
      </c>
      <c r="O25" s="90">
        <f t="shared" si="5"/>
        <v>868</v>
      </c>
      <c r="P25" s="69">
        <f>IF(O25=0, "NA", N25/O25)</f>
        <v>8.5253456221198162E-2</v>
      </c>
    </row>
    <row r="26" spans="1:17" s="88" customFormat="1" ht="13" thickBot="1">
      <c r="A26" s="73">
        <v>2022</v>
      </c>
      <c r="B26" s="91">
        <v>5</v>
      </c>
      <c r="C26" s="92">
        <v>25</v>
      </c>
      <c r="D26" s="93">
        <f>IF(C26=0, "NA", B26/C26)</f>
        <v>0.2</v>
      </c>
      <c r="E26" s="91">
        <v>2</v>
      </c>
      <c r="F26" s="92">
        <v>4</v>
      </c>
      <c r="G26" s="93">
        <f t="shared" si="4"/>
        <v>0.5</v>
      </c>
      <c r="H26" s="91"/>
      <c r="I26" s="92"/>
      <c r="J26" s="93"/>
      <c r="K26" s="91">
        <v>0</v>
      </c>
      <c r="L26" s="92">
        <v>1</v>
      </c>
      <c r="M26" s="93">
        <f>IF(L26=0, "NA", K26/L26)</f>
        <v>0</v>
      </c>
      <c r="N26" s="91">
        <f t="shared" si="5"/>
        <v>7</v>
      </c>
      <c r="O26" s="92">
        <f t="shared" si="5"/>
        <v>30</v>
      </c>
      <c r="P26" s="93">
        <f>IF(O26=0, "NA", N26/O26)</f>
        <v>0.23333333333333334</v>
      </c>
    </row>
    <row r="27" spans="1:17" s="88" customFormat="1" ht="13.5" thickBot="1">
      <c r="A27" s="59" t="s">
        <v>27</v>
      </c>
      <c r="B27" s="129">
        <f>SUM(B11:B26)</f>
        <v>13282</v>
      </c>
      <c r="C27" s="130">
        <f>SUM(C11:C26)</f>
        <v>122855</v>
      </c>
      <c r="D27" s="131">
        <f>B27/C27</f>
        <v>0.10811118798583697</v>
      </c>
      <c r="E27" s="129">
        <f>SUM(E11:E26)</f>
        <v>1037</v>
      </c>
      <c r="F27" s="130">
        <f>SUM(F11:F26)</f>
        <v>8503</v>
      </c>
      <c r="G27" s="131">
        <f>E27/F27</f>
        <v>0.12195695636834059</v>
      </c>
      <c r="H27" s="129">
        <f>SUM(H11:H26)</f>
        <v>244</v>
      </c>
      <c r="I27" s="130">
        <f>SUM(I11:I26)</f>
        <v>1179</v>
      </c>
      <c r="J27" s="131">
        <f>H27/I27</f>
        <v>0.20695504664970313</v>
      </c>
      <c r="K27" s="129">
        <f>SUM(K11:K26)</f>
        <v>717</v>
      </c>
      <c r="L27" s="130">
        <f>SUM(L11:L26)</f>
        <v>3245</v>
      </c>
      <c r="M27" s="131">
        <f>K27/L27</f>
        <v>0.2209553158705701</v>
      </c>
      <c r="N27" s="129">
        <f>SUM(N11:N26)</f>
        <v>15280</v>
      </c>
      <c r="O27" s="130">
        <f>SUM(O11:O26)</f>
        <v>135782</v>
      </c>
      <c r="P27" s="131">
        <f>N27/O27</f>
        <v>0.11253332547760381</v>
      </c>
    </row>
    <row r="28" spans="1:17" s="88" customFormat="1">
      <c r="A28" s="84"/>
      <c r="B28" s="94"/>
      <c r="C28" s="94"/>
      <c r="D28" s="80"/>
      <c r="E28" s="94"/>
      <c r="F28" s="94"/>
      <c r="G28" s="80"/>
      <c r="H28" s="94"/>
      <c r="I28" s="94"/>
      <c r="J28" s="80"/>
      <c r="K28" s="94"/>
      <c r="L28" s="94"/>
      <c r="M28" s="80"/>
      <c r="N28" s="94"/>
      <c r="O28" s="94"/>
      <c r="P28" s="80"/>
      <c r="Q28" s="94"/>
    </row>
    <row r="29" spans="1:17" ht="12.75" customHeight="1">
      <c r="G29" s="67"/>
      <c r="H29" s="67"/>
      <c r="I29" s="67"/>
      <c r="J29" s="67"/>
      <c r="K29" s="67"/>
      <c r="L29" s="67"/>
      <c r="M29" s="67"/>
      <c r="N29" s="67"/>
      <c r="O29" s="67"/>
      <c r="P29" s="67"/>
    </row>
    <row r="30" spans="1:17" ht="12.75" customHeight="1">
      <c r="G30" s="67"/>
      <c r="H30" s="67"/>
      <c r="I30" s="67"/>
      <c r="J30" s="67"/>
      <c r="K30" s="67"/>
      <c r="L30" s="67"/>
      <c r="M30" s="67"/>
      <c r="N30" s="67"/>
      <c r="O30" s="67"/>
      <c r="P30" s="67"/>
    </row>
    <row r="31" spans="1:17" ht="12.75" customHeight="1">
      <c r="A31" s="95"/>
      <c r="N31" s="67"/>
      <c r="O31" s="67"/>
      <c r="P31" s="67"/>
    </row>
    <row r="32" spans="1:17">
      <c r="P32" s="67"/>
    </row>
    <row r="33" spans="16:16" ht="12.75" customHeight="1">
      <c r="P33" s="67"/>
    </row>
    <row r="34" spans="16:16" ht="12.75" customHeight="1">
      <c r="P34" s="67"/>
    </row>
    <row r="35" spans="16:16" ht="12.75" customHeight="1">
      <c r="P35" s="67"/>
    </row>
    <row r="36" spans="16:16" ht="12.75" customHeight="1">
      <c r="P36" s="67"/>
    </row>
    <row r="37" spans="16:16" ht="12.75" customHeight="1">
      <c r="P37" s="67"/>
    </row>
    <row r="38" spans="16:16">
      <c r="P38" s="67"/>
    </row>
    <row r="39" spans="16:16">
      <c r="P39" s="67"/>
    </row>
    <row r="40" spans="16:16">
      <c r="P40" s="67"/>
    </row>
    <row r="41" spans="16:16">
      <c r="P41" s="67"/>
    </row>
    <row r="42" spans="16:16">
      <c r="P42" s="67"/>
    </row>
    <row r="43" spans="16:16">
      <c r="P43" s="67"/>
    </row>
    <row r="44" spans="16:16">
      <c r="P44" s="67"/>
    </row>
    <row r="45" spans="16:16">
      <c r="P45" s="67"/>
    </row>
    <row r="46" spans="16:16">
      <c r="P46" s="67"/>
    </row>
    <row r="47" spans="16:16">
      <c r="P47" s="67"/>
    </row>
    <row r="48" spans="16:16">
      <c r="P48" s="67"/>
    </row>
    <row r="49" spans="16:16">
      <c r="P49" s="67"/>
    </row>
    <row r="50" spans="16:16">
      <c r="P50" s="67"/>
    </row>
    <row r="51" spans="16:16">
      <c r="P51" s="67"/>
    </row>
    <row r="52" spans="16:16">
      <c r="P52" s="67"/>
    </row>
    <row r="53" spans="16:16" ht="12.75" customHeight="1">
      <c r="P53" s="67"/>
    </row>
    <row r="54" spans="16:16">
      <c r="P54" s="67"/>
    </row>
    <row r="55" spans="16:16">
      <c r="P55" s="67"/>
    </row>
    <row r="56" spans="16:16">
      <c r="P56" s="67"/>
    </row>
    <row r="57" spans="16:16">
      <c r="P57" s="67"/>
    </row>
    <row r="58" spans="16:16">
      <c r="P58" s="67"/>
    </row>
    <row r="59" spans="16:16">
      <c r="P59" s="67"/>
    </row>
    <row r="60" spans="16:16">
      <c r="P60" s="67"/>
    </row>
    <row r="61" spans="16:16">
      <c r="P61" s="67"/>
    </row>
    <row r="62" spans="16:16">
      <c r="P62" s="67"/>
    </row>
    <row r="63" spans="16:16">
      <c r="P63" s="67"/>
    </row>
    <row r="64" spans="16:16">
      <c r="P64" s="67"/>
    </row>
    <row r="65" spans="16:16">
      <c r="P65" s="67"/>
    </row>
    <row r="66" spans="16:16">
      <c r="P66" s="67"/>
    </row>
    <row r="67" spans="16:16">
      <c r="P67" s="67"/>
    </row>
    <row r="68" spans="16:16">
      <c r="P68" s="67"/>
    </row>
    <row r="69" spans="16:16">
      <c r="P69" s="67"/>
    </row>
    <row r="70" spans="16:16">
      <c r="P70" s="67"/>
    </row>
    <row r="71" spans="16:16">
      <c r="P71" s="67"/>
    </row>
  </sheetData>
  <mergeCells count="8">
    <mergeCell ref="A2:T3"/>
    <mergeCell ref="N9:P9"/>
    <mergeCell ref="H9:J9"/>
    <mergeCell ref="A5:Q7"/>
    <mergeCell ref="K9:M9"/>
    <mergeCell ref="A9:A10"/>
    <mergeCell ref="B9:D9"/>
    <mergeCell ref="E9:G9"/>
  </mergeCells>
  <phoneticPr fontId="0" type="noConversion"/>
  <pageMargins left="0.75" right="0.75" top="1" bottom="1" header="0.5" footer="0.5"/>
  <pageSetup scale="48" orientation="portrait" r:id="rId1"/>
  <headerFooter alignWithMargins="0"/>
  <ignoredErrors>
    <ignoredError sqref="D27:Q27" formula="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4">
    <pageSetUpPr fitToPage="1"/>
  </sheetPr>
  <dimension ref="A1:H27"/>
  <sheetViews>
    <sheetView zoomScaleNormal="100" workbookViewId="0"/>
  </sheetViews>
  <sheetFormatPr defaultColWidth="9.1796875" defaultRowHeight="12.5"/>
  <cols>
    <col min="1" max="1" width="13.7265625" style="61" customWidth="1"/>
    <col min="2" max="2" width="36" style="61" bestFit="1" customWidth="1"/>
    <col min="3" max="3" width="22" style="61" bestFit="1" customWidth="1"/>
    <col min="4" max="4" width="19.7265625" style="61" bestFit="1" customWidth="1"/>
    <col min="5" max="16384" width="9.1796875" style="15"/>
  </cols>
  <sheetData>
    <row r="1" spans="1:8" ht="18">
      <c r="A1" s="62" t="s">
        <v>121</v>
      </c>
      <c r="B1" s="84"/>
      <c r="C1" s="84"/>
      <c r="D1" s="84"/>
      <c r="E1" s="67"/>
      <c r="F1" s="67"/>
      <c r="G1" s="67"/>
      <c r="H1" s="67"/>
    </row>
    <row r="3" spans="1:8">
      <c r="A3" s="278" t="s">
        <v>122</v>
      </c>
      <c r="B3" s="278"/>
      <c r="C3" s="278"/>
      <c r="D3" s="278"/>
      <c r="E3" s="67"/>
      <c r="F3" s="67"/>
      <c r="G3" s="67"/>
      <c r="H3" s="67"/>
    </row>
    <row r="4" spans="1:8">
      <c r="A4" s="278"/>
      <c r="B4" s="278"/>
      <c r="C4" s="278"/>
      <c r="D4" s="278"/>
      <c r="E4" s="67"/>
      <c r="F4" s="67"/>
      <c r="G4" s="67"/>
      <c r="H4" s="67"/>
    </row>
    <row r="5" spans="1:8" ht="12.75" customHeight="1">
      <c r="A5" s="278"/>
      <c r="B5" s="278"/>
      <c r="C5" s="278"/>
      <c r="D5" s="278"/>
      <c r="E5" s="67"/>
      <c r="F5" s="67"/>
      <c r="G5" s="67"/>
      <c r="H5" s="67"/>
    </row>
    <row r="6" spans="1:8" ht="13" thickBot="1">
      <c r="A6" s="71"/>
      <c r="B6" s="71"/>
      <c r="C6" s="71"/>
      <c r="D6" s="71"/>
      <c r="E6" s="67"/>
      <c r="F6" s="67"/>
      <c r="G6" s="67"/>
      <c r="H6" s="67"/>
    </row>
    <row r="7" spans="1:8" ht="13.5" thickBot="1">
      <c r="A7" s="97" t="s">
        <v>123</v>
      </c>
      <c r="B7" s="98" t="s">
        <v>124</v>
      </c>
      <c r="C7" s="109" t="s">
        <v>125</v>
      </c>
      <c r="D7" s="108"/>
      <c r="E7" s="67"/>
      <c r="F7" s="67"/>
      <c r="G7" s="67"/>
      <c r="H7" s="67"/>
    </row>
    <row r="8" spans="1:8">
      <c r="A8" s="110" t="s">
        <v>126</v>
      </c>
      <c r="B8" s="111" t="s">
        <v>127</v>
      </c>
      <c r="C8" s="112" t="s">
        <v>128</v>
      </c>
      <c r="D8" s="84"/>
      <c r="E8" s="67"/>
      <c r="F8" s="67"/>
      <c r="G8" s="67"/>
      <c r="H8" s="67"/>
    </row>
    <row r="9" spans="1:8">
      <c r="A9" s="110" t="s">
        <v>129</v>
      </c>
      <c r="B9" s="111" t="s">
        <v>127</v>
      </c>
      <c r="C9" s="112" t="s">
        <v>130</v>
      </c>
      <c r="D9" s="84"/>
      <c r="E9" s="67"/>
      <c r="F9" s="84"/>
      <c r="G9" s="67"/>
      <c r="H9" s="67"/>
    </row>
    <row r="10" spans="1:8">
      <c r="A10" s="110" t="s">
        <v>126</v>
      </c>
      <c r="B10" s="111" t="s">
        <v>131</v>
      </c>
      <c r="C10" s="112" t="s">
        <v>132</v>
      </c>
      <c r="D10" s="84"/>
      <c r="E10" s="67"/>
      <c r="F10" s="252"/>
      <c r="G10" s="67"/>
      <c r="H10" s="67"/>
    </row>
    <row r="11" spans="1:8">
      <c r="A11" s="110" t="s">
        <v>129</v>
      </c>
      <c r="B11" s="111" t="s">
        <v>131</v>
      </c>
      <c r="C11" s="112" t="s">
        <v>133</v>
      </c>
      <c r="D11" s="84"/>
      <c r="E11" s="67"/>
      <c r="F11" s="67"/>
      <c r="G11" s="67"/>
      <c r="H11" s="67"/>
    </row>
    <row r="12" spans="1:8" ht="13" thickBot="1">
      <c r="A12" s="113" t="s">
        <v>134</v>
      </c>
      <c r="B12" s="114" t="s">
        <v>135</v>
      </c>
      <c r="C12" s="115" t="s">
        <v>128</v>
      </c>
      <c r="D12" s="84"/>
      <c r="E12" s="67"/>
      <c r="F12" s="67"/>
      <c r="G12" s="67"/>
      <c r="H12" s="67"/>
    </row>
    <row r="14" spans="1:8">
      <c r="A14" s="96" t="s">
        <v>136</v>
      </c>
      <c r="B14" s="84"/>
      <c r="C14" s="84"/>
      <c r="D14" s="84"/>
      <c r="E14" s="67"/>
      <c r="F14" s="67"/>
      <c r="G14" s="67"/>
      <c r="H14" s="67"/>
    </row>
    <row r="15" spans="1:8">
      <c r="A15" s="84"/>
      <c r="B15" s="84"/>
      <c r="C15" s="84"/>
      <c r="D15" s="84"/>
      <c r="E15" s="67"/>
      <c r="F15" s="67"/>
      <c r="G15" s="67"/>
      <c r="H15" s="67"/>
    </row>
    <row r="16" spans="1:8" ht="12.75" customHeight="1">
      <c r="A16" s="278" t="s">
        <v>137</v>
      </c>
      <c r="B16" s="278"/>
      <c r="C16" s="278"/>
      <c r="D16" s="278"/>
      <c r="E16" s="67"/>
      <c r="F16" s="67"/>
      <c r="G16" s="67"/>
      <c r="H16" s="67"/>
    </row>
    <row r="17" spans="1:8">
      <c r="A17" s="278"/>
      <c r="B17" s="278"/>
      <c r="C17" s="278"/>
      <c r="D17" s="278"/>
      <c r="E17" s="67"/>
      <c r="F17" s="67"/>
      <c r="G17" s="67"/>
      <c r="H17" s="67"/>
    </row>
    <row r="18" spans="1:8" ht="13" thickBot="1">
      <c r="A18" s="84"/>
      <c r="B18" s="84"/>
      <c r="C18" s="84"/>
      <c r="D18" s="84"/>
      <c r="E18" s="67"/>
      <c r="F18" s="67"/>
      <c r="G18" s="67"/>
      <c r="H18" s="67"/>
    </row>
    <row r="19" spans="1:8" ht="13.5" thickBot="1">
      <c r="A19" s="97" t="s">
        <v>123</v>
      </c>
      <c r="B19" s="98" t="s">
        <v>124</v>
      </c>
      <c r="C19" s="84"/>
      <c r="D19" s="84"/>
      <c r="E19" s="67"/>
      <c r="F19" s="67"/>
      <c r="G19" s="67"/>
      <c r="H19" s="67"/>
    </row>
    <row r="20" spans="1:8">
      <c r="A20" s="110" t="s">
        <v>138</v>
      </c>
      <c r="B20" s="111" t="s">
        <v>139</v>
      </c>
      <c r="C20" s="84"/>
      <c r="D20" s="84"/>
      <c r="E20" s="67"/>
      <c r="F20" s="67"/>
      <c r="G20" s="67"/>
      <c r="H20" s="67"/>
    </row>
    <row r="21" spans="1:8">
      <c r="A21" s="110" t="s">
        <v>138</v>
      </c>
      <c r="B21" s="111" t="s">
        <v>140</v>
      </c>
      <c r="C21" s="84"/>
      <c r="D21" s="84"/>
      <c r="E21" s="67"/>
      <c r="F21" s="67"/>
      <c r="G21" s="67"/>
      <c r="H21" s="67"/>
    </row>
    <row r="22" spans="1:8">
      <c r="A22" s="110">
        <v>2021</v>
      </c>
      <c r="B22" s="111" t="s">
        <v>141</v>
      </c>
      <c r="C22" s="84"/>
      <c r="D22" s="84"/>
      <c r="E22" s="67"/>
      <c r="F22" s="67"/>
      <c r="G22" s="67"/>
      <c r="H22" s="67"/>
    </row>
    <row r="23" spans="1:8">
      <c r="A23" s="110">
        <v>2021</v>
      </c>
      <c r="B23" s="111" t="s">
        <v>142</v>
      </c>
      <c r="C23" s="84"/>
      <c r="D23" s="84"/>
      <c r="E23" s="67"/>
      <c r="F23" s="67"/>
      <c r="G23" s="67"/>
      <c r="H23" s="67"/>
    </row>
    <row r="25" spans="1:8">
      <c r="A25" s="317" t="s">
        <v>143</v>
      </c>
      <c r="B25" s="317"/>
      <c r="C25" s="317"/>
      <c r="D25" s="317"/>
      <c r="E25" s="67"/>
      <c r="F25" s="67"/>
      <c r="G25" s="67"/>
      <c r="H25" s="67"/>
    </row>
    <row r="26" spans="1:8">
      <c r="A26" s="317"/>
      <c r="B26" s="317"/>
      <c r="C26" s="317"/>
      <c r="D26" s="317"/>
      <c r="E26" s="67"/>
      <c r="F26" s="67"/>
      <c r="G26" s="67"/>
      <c r="H26" s="67"/>
    </row>
    <row r="27" spans="1:8">
      <c r="A27" s="317"/>
      <c r="B27" s="317"/>
      <c r="C27" s="317"/>
      <c r="D27" s="317"/>
      <c r="E27" s="67"/>
      <c r="F27" s="67"/>
      <c r="G27" s="67"/>
      <c r="H27" s="67"/>
    </row>
  </sheetData>
  <mergeCells count="3">
    <mergeCell ref="A3:D5"/>
    <mergeCell ref="A16:D17"/>
    <mergeCell ref="A25:D27"/>
  </mergeCells>
  <phoneticPr fontId="25" type="noConversion"/>
  <pageMargins left="0.75" right="0.75" top="1" bottom="1" header="0.5" footer="0.5"/>
  <pageSetup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N77"/>
  <sheetViews>
    <sheetView zoomScale="80" zoomScaleNormal="80" workbookViewId="0"/>
  </sheetViews>
  <sheetFormatPr defaultColWidth="9.1796875" defaultRowHeight="12.5"/>
  <cols>
    <col min="1" max="1" width="9.81640625" style="53" customWidth="1"/>
    <col min="2" max="2" width="12.26953125" style="53" customWidth="1"/>
    <col min="3" max="3" width="11.1796875" style="53" customWidth="1"/>
    <col min="4" max="4" width="8.54296875" style="53" customWidth="1"/>
    <col min="5" max="6" width="9.7265625" style="53" bestFit="1" customWidth="1"/>
    <col min="7" max="7" width="12.7265625" style="53" bestFit="1" customWidth="1"/>
    <col min="8" max="8" width="9.54296875" style="53" customWidth="1"/>
    <col min="9" max="9" width="9.81640625" style="53" bestFit="1" customWidth="1"/>
    <col min="10" max="13" width="9.1796875" style="53"/>
    <col min="14" max="14" width="9.81640625" style="53" bestFit="1" customWidth="1"/>
    <col min="15" max="16384" width="9.1796875" style="53"/>
  </cols>
  <sheetData>
    <row r="1" spans="1:14" ht="18">
      <c r="A1" s="11" t="s">
        <v>21</v>
      </c>
      <c r="B1" s="66"/>
      <c r="C1" s="66"/>
      <c r="D1" s="66"/>
      <c r="E1" s="66"/>
      <c r="F1" s="66"/>
      <c r="G1" s="66"/>
      <c r="H1" s="66"/>
      <c r="I1" s="66"/>
      <c r="J1" s="66"/>
      <c r="K1" s="66"/>
      <c r="L1" s="66"/>
      <c r="M1" s="66"/>
      <c r="N1" s="66"/>
    </row>
    <row r="2" spans="1:14" ht="12.75" customHeight="1">
      <c r="A2" s="54" t="s">
        <v>22</v>
      </c>
      <c r="B2" s="66"/>
      <c r="C2" s="66"/>
      <c r="D2" s="66"/>
      <c r="E2" s="66"/>
      <c r="F2" s="66"/>
      <c r="G2" s="66"/>
      <c r="H2" s="66"/>
      <c r="I2" s="66"/>
      <c r="J2" s="66"/>
      <c r="K2" s="66"/>
      <c r="L2" s="66"/>
      <c r="M2" s="66"/>
      <c r="N2" s="66"/>
    </row>
    <row r="3" spans="1:14" ht="12.75" customHeight="1">
      <c r="A3" s="66"/>
      <c r="B3" s="66"/>
      <c r="C3" s="66"/>
      <c r="D3" s="66"/>
      <c r="E3" s="66"/>
      <c r="F3" s="66"/>
      <c r="G3" s="66"/>
      <c r="H3" s="66"/>
      <c r="I3" s="66"/>
      <c r="J3" s="66"/>
      <c r="K3" s="66"/>
      <c r="L3" s="66"/>
      <c r="M3" s="66"/>
      <c r="N3" s="66"/>
    </row>
    <row r="4" spans="1:14" ht="12.75" customHeight="1">
      <c r="A4" s="267" t="s">
        <v>23</v>
      </c>
      <c r="B4" s="267"/>
      <c r="C4" s="267"/>
      <c r="D4" s="267"/>
      <c r="E4" s="267"/>
      <c r="F4" s="267"/>
      <c r="G4" s="267"/>
      <c r="H4" s="267"/>
      <c r="I4" s="66"/>
      <c r="J4" s="66"/>
      <c r="K4" s="66"/>
      <c r="L4" s="66"/>
      <c r="M4" s="66"/>
      <c r="N4" s="66"/>
    </row>
    <row r="5" spans="1:14" ht="13" thickBot="1">
      <c r="A5" s="66"/>
      <c r="B5" s="66"/>
      <c r="C5" s="66"/>
      <c r="D5" s="66"/>
      <c r="E5" s="66"/>
      <c r="F5" s="66"/>
      <c r="G5" s="66"/>
      <c r="H5" s="66"/>
      <c r="I5" s="66"/>
      <c r="J5" s="66"/>
      <c r="K5" s="66"/>
      <c r="L5" s="66"/>
      <c r="M5" s="66"/>
      <c r="N5" s="66"/>
    </row>
    <row r="6" spans="1:14" ht="12.75" customHeight="1">
      <c r="A6" s="268" t="s">
        <v>24</v>
      </c>
      <c r="B6" s="272" t="s">
        <v>25</v>
      </c>
      <c r="C6" s="273"/>
      <c r="D6" s="272" t="s">
        <v>26</v>
      </c>
      <c r="E6" s="273"/>
      <c r="F6" s="274"/>
      <c r="G6" s="270" t="s">
        <v>27</v>
      </c>
      <c r="H6" s="66"/>
      <c r="I6" s="66"/>
      <c r="J6" s="66"/>
      <c r="K6" s="66"/>
      <c r="L6" s="66"/>
      <c r="M6" s="66"/>
      <c r="N6" s="66"/>
    </row>
    <row r="7" spans="1:14" ht="12.75" customHeight="1" thickBot="1">
      <c r="A7" s="269"/>
      <c r="B7" s="194" t="s">
        <v>28</v>
      </c>
      <c r="C7" s="154" t="s">
        <v>29</v>
      </c>
      <c r="D7" s="194" t="s">
        <v>30</v>
      </c>
      <c r="E7" s="195" t="s">
        <v>31</v>
      </c>
      <c r="F7" s="196" t="s">
        <v>32</v>
      </c>
      <c r="G7" s="271"/>
      <c r="H7" s="66"/>
      <c r="I7" s="66"/>
      <c r="J7" s="66"/>
      <c r="K7" s="66"/>
      <c r="L7" s="66"/>
      <c r="M7" s="66"/>
      <c r="N7" s="66"/>
    </row>
    <row r="8" spans="1:14">
      <c r="A8" s="124">
        <v>1984</v>
      </c>
      <c r="B8" s="151"/>
      <c r="C8" s="197"/>
      <c r="D8" s="151"/>
      <c r="E8" s="198">
        <v>2</v>
      </c>
      <c r="F8" s="198">
        <v>82</v>
      </c>
      <c r="G8" s="199">
        <f t="shared" ref="G8:G26" si="0">SUM(B8:F8)</f>
        <v>84</v>
      </c>
      <c r="H8" s="66"/>
      <c r="I8" s="66"/>
      <c r="J8" s="66"/>
      <c r="K8" s="66"/>
      <c r="L8" s="219"/>
      <c r="M8" s="219"/>
      <c r="N8" s="66"/>
    </row>
    <row r="9" spans="1:14">
      <c r="A9" s="125">
        <v>1985</v>
      </c>
      <c r="B9" s="102"/>
      <c r="C9" s="121"/>
      <c r="D9" s="102"/>
      <c r="E9" s="200">
        <v>1</v>
      </c>
      <c r="F9" s="200">
        <v>174</v>
      </c>
      <c r="G9" s="159">
        <f t="shared" si="0"/>
        <v>175</v>
      </c>
      <c r="H9" s="66"/>
      <c r="I9" s="66"/>
      <c r="J9" s="66"/>
      <c r="K9" s="66"/>
      <c r="L9" s="219"/>
      <c r="M9" s="219"/>
      <c r="N9" s="66"/>
    </row>
    <row r="10" spans="1:14">
      <c r="A10" s="125">
        <v>1986</v>
      </c>
      <c r="B10" s="102"/>
      <c r="C10" s="121"/>
      <c r="D10" s="102"/>
      <c r="E10" s="200">
        <v>9</v>
      </c>
      <c r="F10" s="200">
        <v>238</v>
      </c>
      <c r="G10" s="159">
        <f t="shared" si="0"/>
        <v>247</v>
      </c>
      <c r="H10" s="66"/>
      <c r="I10" s="66"/>
      <c r="J10" s="66"/>
      <c r="K10" s="66"/>
      <c r="L10" s="219"/>
      <c r="M10" s="219"/>
      <c r="N10" s="66"/>
    </row>
    <row r="11" spans="1:14">
      <c r="A11" s="125">
        <v>1987</v>
      </c>
      <c r="B11" s="102"/>
      <c r="C11" s="121"/>
      <c r="D11" s="102"/>
      <c r="E11" s="200">
        <v>14</v>
      </c>
      <c r="F11" s="200">
        <v>371</v>
      </c>
      <c r="G11" s="159">
        <f t="shared" si="0"/>
        <v>385</v>
      </c>
      <c r="H11" s="66"/>
      <c r="I11" s="66"/>
      <c r="J11" s="66"/>
      <c r="K11" s="66"/>
      <c r="L11" s="219"/>
      <c r="M11" s="219"/>
      <c r="N11" s="66"/>
    </row>
    <row r="12" spans="1:14">
      <c r="A12" s="125">
        <v>1988</v>
      </c>
      <c r="B12" s="102"/>
      <c r="C12" s="121"/>
      <c r="D12" s="102"/>
      <c r="E12" s="200">
        <v>14</v>
      </c>
      <c r="F12" s="200">
        <v>327</v>
      </c>
      <c r="G12" s="159">
        <f t="shared" si="0"/>
        <v>341</v>
      </c>
      <c r="H12" s="66"/>
      <c r="I12" s="66"/>
      <c r="J12" s="66"/>
      <c r="K12" s="66"/>
      <c r="L12" s="219"/>
      <c r="M12" s="219"/>
      <c r="N12" s="66"/>
    </row>
    <row r="13" spans="1:14">
      <c r="A13" s="125">
        <v>1989</v>
      </c>
      <c r="B13" s="102"/>
      <c r="C13" s="121"/>
      <c r="D13" s="102"/>
      <c r="E13" s="200">
        <v>24</v>
      </c>
      <c r="F13" s="200">
        <v>277</v>
      </c>
      <c r="G13" s="159">
        <f t="shared" si="0"/>
        <v>301</v>
      </c>
      <c r="H13" s="66"/>
      <c r="I13" s="66"/>
      <c r="J13" s="66"/>
      <c r="K13" s="66"/>
      <c r="L13" s="219"/>
      <c r="M13" s="219"/>
      <c r="N13" s="66"/>
    </row>
    <row r="14" spans="1:14">
      <c r="A14" s="125">
        <v>1990</v>
      </c>
      <c r="B14" s="102"/>
      <c r="C14" s="121"/>
      <c r="D14" s="102"/>
      <c r="E14" s="200">
        <v>8</v>
      </c>
      <c r="F14" s="200">
        <v>231</v>
      </c>
      <c r="G14" s="159">
        <f t="shared" si="0"/>
        <v>239</v>
      </c>
      <c r="H14" s="66"/>
      <c r="I14" s="66"/>
      <c r="J14" s="66"/>
      <c r="K14" s="66"/>
      <c r="L14" s="219"/>
      <c r="M14" s="219"/>
      <c r="N14" s="66"/>
    </row>
    <row r="15" spans="1:14">
      <c r="A15" s="125">
        <v>1991</v>
      </c>
      <c r="B15" s="102"/>
      <c r="C15" s="121"/>
      <c r="D15" s="102"/>
      <c r="E15" s="200">
        <v>9</v>
      </c>
      <c r="F15" s="200">
        <v>208</v>
      </c>
      <c r="G15" s="159">
        <f t="shared" si="0"/>
        <v>217</v>
      </c>
      <c r="H15" s="66"/>
      <c r="I15" s="66"/>
      <c r="J15" s="66"/>
      <c r="K15" s="66"/>
      <c r="L15" s="219"/>
      <c r="M15" s="219"/>
      <c r="N15" s="66"/>
    </row>
    <row r="16" spans="1:14">
      <c r="A16" s="125">
        <v>1992</v>
      </c>
      <c r="B16" s="102"/>
      <c r="C16" s="121"/>
      <c r="D16" s="102"/>
      <c r="E16" s="200">
        <v>10</v>
      </c>
      <c r="F16" s="200">
        <v>213</v>
      </c>
      <c r="G16" s="159">
        <f t="shared" si="0"/>
        <v>223</v>
      </c>
      <c r="H16" s="66"/>
      <c r="I16" s="66"/>
      <c r="J16" s="66"/>
      <c r="K16" s="66"/>
      <c r="L16" s="219"/>
      <c r="M16" s="219"/>
      <c r="N16" s="66"/>
    </row>
    <row r="17" spans="1:14">
      <c r="A17" s="125">
        <v>1993</v>
      </c>
      <c r="B17" s="102"/>
      <c r="C17" s="121"/>
      <c r="D17" s="102"/>
      <c r="E17" s="200">
        <v>12</v>
      </c>
      <c r="F17" s="200">
        <v>332</v>
      </c>
      <c r="G17" s="159">
        <f t="shared" si="0"/>
        <v>344</v>
      </c>
      <c r="H17" s="66"/>
      <c r="I17" s="66"/>
      <c r="J17" s="66"/>
      <c r="K17" s="66"/>
      <c r="L17" s="219"/>
      <c r="M17" s="219"/>
      <c r="N17" s="66"/>
    </row>
    <row r="18" spans="1:14">
      <c r="A18" s="125">
        <v>1994</v>
      </c>
      <c r="B18" s="102"/>
      <c r="C18" s="121"/>
      <c r="D18" s="102"/>
      <c r="E18" s="200">
        <v>42</v>
      </c>
      <c r="F18" s="200">
        <v>471</v>
      </c>
      <c r="G18" s="159">
        <f t="shared" si="0"/>
        <v>513</v>
      </c>
      <c r="H18" s="66"/>
      <c r="I18" s="66"/>
      <c r="J18" s="66"/>
      <c r="K18" s="66"/>
      <c r="L18" s="219"/>
      <c r="M18" s="219"/>
      <c r="N18" s="66"/>
    </row>
    <row r="19" spans="1:14">
      <c r="A19" s="125">
        <v>1995</v>
      </c>
      <c r="B19" s="102"/>
      <c r="C19" s="121"/>
      <c r="D19" s="102"/>
      <c r="E19" s="200">
        <v>73</v>
      </c>
      <c r="F19" s="200">
        <v>751</v>
      </c>
      <c r="G19" s="159">
        <f t="shared" si="0"/>
        <v>824</v>
      </c>
      <c r="H19" s="66"/>
      <c r="I19" s="66"/>
      <c r="J19" s="66"/>
      <c r="K19" s="66"/>
      <c r="L19" s="219"/>
      <c r="M19" s="219"/>
      <c r="N19" s="66"/>
    </row>
    <row r="20" spans="1:14">
      <c r="A20" s="125">
        <v>1996</v>
      </c>
      <c r="B20" s="102"/>
      <c r="C20" s="121"/>
      <c r="D20" s="102"/>
      <c r="E20" s="200">
        <v>73</v>
      </c>
      <c r="F20" s="200">
        <v>737</v>
      </c>
      <c r="G20" s="159">
        <f t="shared" si="0"/>
        <v>810</v>
      </c>
      <c r="H20" s="66"/>
      <c r="I20" s="66"/>
      <c r="J20" s="66"/>
      <c r="K20" s="66"/>
      <c r="L20" s="219"/>
      <c r="M20" s="219"/>
      <c r="N20" s="66"/>
    </row>
    <row r="21" spans="1:14">
      <c r="A21" s="125">
        <v>1997</v>
      </c>
      <c r="B21" s="102"/>
      <c r="C21" s="121"/>
      <c r="D21" s="102"/>
      <c r="E21" s="200">
        <v>146</v>
      </c>
      <c r="F21" s="200">
        <v>888</v>
      </c>
      <c r="G21" s="159">
        <f t="shared" si="0"/>
        <v>1034</v>
      </c>
      <c r="H21" s="66"/>
      <c r="I21" s="66"/>
      <c r="J21" s="66"/>
      <c r="K21" s="66"/>
      <c r="L21" s="219"/>
      <c r="M21" s="219"/>
      <c r="N21" s="66"/>
    </row>
    <row r="22" spans="1:14">
      <c r="A22" s="125">
        <v>1998</v>
      </c>
      <c r="B22" s="102"/>
      <c r="C22" s="121"/>
      <c r="D22" s="102"/>
      <c r="E22" s="200">
        <v>62</v>
      </c>
      <c r="F22" s="200">
        <v>1079</v>
      </c>
      <c r="G22" s="159">
        <f t="shared" si="0"/>
        <v>1141</v>
      </c>
      <c r="H22" s="66"/>
      <c r="I22" s="66"/>
      <c r="J22" s="66"/>
      <c r="K22" s="66"/>
      <c r="L22" s="219"/>
      <c r="M22" s="219"/>
      <c r="N22" s="66"/>
    </row>
    <row r="23" spans="1:14">
      <c r="A23" s="125">
        <v>1999</v>
      </c>
      <c r="B23" s="102"/>
      <c r="C23" s="121"/>
      <c r="D23" s="102"/>
      <c r="E23" s="200">
        <v>260</v>
      </c>
      <c r="F23" s="200">
        <v>1530</v>
      </c>
      <c r="G23" s="159">
        <f t="shared" si="0"/>
        <v>1790</v>
      </c>
      <c r="H23" s="66"/>
      <c r="I23" s="66"/>
      <c r="J23" s="66"/>
      <c r="K23" s="66"/>
      <c r="L23" s="219"/>
      <c r="M23" s="219"/>
      <c r="N23" s="66"/>
    </row>
    <row r="24" spans="1:14" ht="12.75" customHeight="1">
      <c r="A24" s="125">
        <v>2000</v>
      </c>
      <c r="B24" s="102"/>
      <c r="C24" s="121"/>
      <c r="D24" s="102"/>
      <c r="E24" s="200">
        <v>270</v>
      </c>
      <c r="F24" s="200">
        <v>1875</v>
      </c>
      <c r="G24" s="159">
        <f t="shared" si="0"/>
        <v>2145</v>
      </c>
      <c r="H24" s="66"/>
      <c r="I24" s="66"/>
      <c r="J24" s="66"/>
      <c r="K24" s="66"/>
      <c r="L24" s="219"/>
      <c r="M24" s="219"/>
      <c r="N24" s="66"/>
    </row>
    <row r="25" spans="1:14">
      <c r="A25" s="125">
        <v>2001</v>
      </c>
      <c r="B25" s="102"/>
      <c r="C25" s="121"/>
      <c r="D25" s="102"/>
      <c r="E25" s="200">
        <v>315</v>
      </c>
      <c r="F25" s="200">
        <v>1693</v>
      </c>
      <c r="G25" s="159">
        <f t="shared" si="0"/>
        <v>2008</v>
      </c>
      <c r="H25" s="66"/>
      <c r="I25" s="66"/>
      <c r="J25" s="66"/>
      <c r="K25" s="66"/>
      <c r="L25" s="219"/>
      <c r="M25" s="219"/>
      <c r="N25" s="66"/>
    </row>
    <row r="26" spans="1:14">
      <c r="A26" s="125">
        <v>2002</v>
      </c>
      <c r="B26" s="102"/>
      <c r="C26" s="121"/>
      <c r="D26" s="102"/>
      <c r="E26" s="200">
        <v>325</v>
      </c>
      <c r="F26" s="200">
        <v>1563</v>
      </c>
      <c r="G26" s="159">
        <f t="shared" si="0"/>
        <v>1888</v>
      </c>
      <c r="H26" s="66"/>
      <c r="I26" s="66"/>
      <c r="J26" s="66"/>
      <c r="K26" s="66"/>
      <c r="L26" s="219"/>
      <c r="M26" s="219"/>
      <c r="N26" s="66"/>
    </row>
    <row r="27" spans="1:14">
      <c r="A27" s="125">
        <v>2003</v>
      </c>
      <c r="B27" s="102"/>
      <c r="C27" s="121"/>
      <c r="D27" s="102"/>
      <c r="E27" s="200">
        <v>340</v>
      </c>
      <c r="F27" s="200">
        <v>1805</v>
      </c>
      <c r="G27" s="159">
        <f t="shared" ref="G27:G46" si="1">SUM(B27:F27)</f>
        <v>2145</v>
      </c>
      <c r="H27" s="66"/>
      <c r="I27" s="66"/>
      <c r="J27" s="66"/>
      <c r="K27" s="66"/>
      <c r="L27" s="219"/>
      <c r="M27" s="219"/>
      <c r="N27" s="66"/>
    </row>
    <row r="28" spans="1:14">
      <c r="A28" s="125">
        <v>2004</v>
      </c>
      <c r="B28" s="102"/>
      <c r="C28" s="121"/>
      <c r="D28" s="102"/>
      <c r="E28" s="200">
        <v>473</v>
      </c>
      <c r="F28" s="200">
        <v>2510</v>
      </c>
      <c r="G28" s="159">
        <f t="shared" si="1"/>
        <v>2983</v>
      </c>
      <c r="H28" s="66"/>
      <c r="I28" s="66"/>
      <c r="J28" s="66"/>
      <c r="K28" s="66"/>
      <c r="L28" s="219"/>
      <c r="M28" s="219"/>
      <c r="N28" s="66"/>
    </row>
    <row r="29" spans="1:14">
      <c r="A29" s="125">
        <v>2005</v>
      </c>
      <c r="B29" s="102"/>
      <c r="C29" s="121"/>
      <c r="D29" s="102"/>
      <c r="E29" s="200">
        <v>833</v>
      </c>
      <c r="F29" s="200">
        <v>3166</v>
      </c>
      <c r="G29" s="159">
        <f t="shared" si="1"/>
        <v>3999</v>
      </c>
      <c r="H29" s="66"/>
      <c r="I29" s="66"/>
      <c r="J29" s="66"/>
      <c r="K29" s="66"/>
      <c r="L29" s="219"/>
      <c r="M29" s="219"/>
      <c r="N29" s="66"/>
    </row>
    <row r="30" spans="1:14">
      <c r="A30" s="125">
        <v>2006</v>
      </c>
      <c r="B30" s="102"/>
      <c r="C30" s="121"/>
      <c r="D30" s="102"/>
      <c r="E30" s="200">
        <v>1239</v>
      </c>
      <c r="F30" s="200">
        <v>3300</v>
      </c>
      <c r="G30" s="159">
        <f t="shared" si="1"/>
        <v>4539</v>
      </c>
      <c r="H30" s="66"/>
      <c r="I30" s="66"/>
      <c r="J30" s="66"/>
      <c r="K30" s="66"/>
      <c r="L30" s="219"/>
      <c r="M30" s="219"/>
      <c r="N30" s="66"/>
    </row>
    <row r="31" spans="1:14" ht="14.5">
      <c r="A31" s="125">
        <v>2007</v>
      </c>
      <c r="B31" s="102">
        <v>138184</v>
      </c>
      <c r="C31" s="121"/>
      <c r="D31" s="102">
        <v>68</v>
      </c>
      <c r="E31" s="201">
        <v>1281</v>
      </c>
      <c r="F31" s="200">
        <v>3826</v>
      </c>
      <c r="G31" s="159">
        <f t="shared" si="1"/>
        <v>143359</v>
      </c>
      <c r="H31" s="66"/>
      <c r="I31" s="85"/>
      <c r="J31" s="66"/>
      <c r="K31" s="85"/>
      <c r="L31" s="85"/>
      <c r="M31" s="219"/>
      <c r="N31" s="66"/>
    </row>
    <row r="32" spans="1:14" ht="14.5">
      <c r="A32" s="125">
        <v>2008</v>
      </c>
      <c r="B32" s="102">
        <v>149593</v>
      </c>
      <c r="C32" s="121">
        <v>5615</v>
      </c>
      <c r="D32" s="102">
        <v>78</v>
      </c>
      <c r="E32" s="201">
        <v>1365</v>
      </c>
      <c r="F32" s="200">
        <v>2180</v>
      </c>
      <c r="G32" s="159">
        <f t="shared" si="1"/>
        <v>158831</v>
      </c>
      <c r="H32" s="66"/>
      <c r="I32" s="85"/>
      <c r="J32" s="85"/>
      <c r="K32" s="85"/>
      <c r="L32" s="85"/>
      <c r="M32" s="219"/>
      <c r="N32" s="66"/>
    </row>
    <row r="33" spans="1:14" ht="14.5">
      <c r="A33" s="125">
        <v>2009</v>
      </c>
      <c r="B33" s="102">
        <v>128120</v>
      </c>
      <c r="C33" s="121">
        <v>3887</v>
      </c>
      <c r="D33" s="102">
        <v>109</v>
      </c>
      <c r="E33" s="201">
        <v>450</v>
      </c>
      <c r="F33" s="200">
        <v>1607</v>
      </c>
      <c r="G33" s="159">
        <f t="shared" si="1"/>
        <v>134173</v>
      </c>
      <c r="H33" s="66"/>
      <c r="I33" s="85"/>
      <c r="J33" s="85"/>
      <c r="K33" s="85"/>
      <c r="L33" s="85"/>
      <c r="M33" s="219"/>
      <c r="N33" s="66"/>
    </row>
    <row r="34" spans="1:14" ht="14.5">
      <c r="A34" s="125">
        <v>2010</v>
      </c>
      <c r="B34" s="102">
        <v>173013</v>
      </c>
      <c r="C34" s="121">
        <v>3896</v>
      </c>
      <c r="D34" s="102">
        <v>220</v>
      </c>
      <c r="E34" s="201">
        <v>478</v>
      </c>
      <c r="F34" s="200">
        <v>1613</v>
      </c>
      <c r="G34" s="159">
        <f t="shared" si="1"/>
        <v>179220</v>
      </c>
      <c r="H34" s="66"/>
      <c r="I34" s="85"/>
      <c r="J34" s="85"/>
      <c r="K34" s="85"/>
      <c r="L34" s="85"/>
      <c r="M34" s="219"/>
      <c r="N34" s="66"/>
    </row>
    <row r="35" spans="1:14" ht="14.5">
      <c r="A35" s="125">
        <v>2011</v>
      </c>
      <c r="B35" s="102">
        <v>194611</v>
      </c>
      <c r="C35" s="121">
        <v>7014</v>
      </c>
      <c r="D35" s="102">
        <v>618</v>
      </c>
      <c r="E35" s="201">
        <v>1491</v>
      </c>
      <c r="F35" s="200">
        <v>1952</v>
      </c>
      <c r="G35" s="159">
        <f t="shared" si="1"/>
        <v>205686</v>
      </c>
      <c r="H35" s="66"/>
      <c r="I35" s="85"/>
      <c r="J35" s="85"/>
      <c r="K35" s="85"/>
      <c r="L35" s="85"/>
      <c r="M35" s="219"/>
      <c r="N35" s="66"/>
    </row>
    <row r="36" spans="1:14" ht="14.5">
      <c r="A36" s="125">
        <v>2012</v>
      </c>
      <c r="B36" s="102">
        <v>219023</v>
      </c>
      <c r="C36" s="121">
        <v>7499</v>
      </c>
      <c r="D36" s="102">
        <v>929</v>
      </c>
      <c r="E36" s="201">
        <v>1461</v>
      </c>
      <c r="F36" s="200">
        <v>2977</v>
      </c>
      <c r="G36" s="159">
        <f t="shared" si="1"/>
        <v>231889</v>
      </c>
      <c r="H36" s="66"/>
      <c r="I36" s="85"/>
      <c r="J36" s="85"/>
      <c r="K36" s="85"/>
      <c r="L36" s="85"/>
      <c r="M36" s="219"/>
      <c r="N36" s="66"/>
    </row>
    <row r="37" spans="1:14" ht="14.5">
      <c r="A37" s="125">
        <v>2013</v>
      </c>
      <c r="B37" s="102">
        <v>249173</v>
      </c>
      <c r="C37" s="121">
        <v>7260</v>
      </c>
      <c r="D37" s="102">
        <v>1218</v>
      </c>
      <c r="E37" s="201">
        <v>1300</v>
      </c>
      <c r="F37" s="200">
        <v>2955</v>
      </c>
      <c r="G37" s="159">
        <f t="shared" si="1"/>
        <v>261906</v>
      </c>
      <c r="H37" s="66"/>
      <c r="I37" s="85"/>
      <c r="J37" s="85"/>
      <c r="K37" s="85"/>
      <c r="L37" s="85"/>
      <c r="M37" s="219"/>
      <c r="N37" s="66"/>
    </row>
    <row r="38" spans="1:14" ht="14.5">
      <c r="A38" s="125">
        <v>2014</v>
      </c>
      <c r="B38" s="102">
        <v>269583</v>
      </c>
      <c r="C38" s="121">
        <v>8478</v>
      </c>
      <c r="D38" s="102">
        <v>2706</v>
      </c>
      <c r="E38" s="201">
        <v>1349</v>
      </c>
      <c r="F38" s="200">
        <v>2738</v>
      </c>
      <c r="G38" s="159">
        <f t="shared" si="1"/>
        <v>284854</v>
      </c>
      <c r="H38" s="66"/>
      <c r="I38" s="85"/>
      <c r="J38" s="85"/>
      <c r="K38" s="85"/>
      <c r="L38" s="85"/>
      <c r="M38" s="219"/>
      <c r="N38" s="66"/>
    </row>
    <row r="39" spans="1:14" ht="14.5">
      <c r="A39" s="125">
        <v>2015</v>
      </c>
      <c r="B39" s="102">
        <v>310391</v>
      </c>
      <c r="C39" s="121">
        <v>13673</v>
      </c>
      <c r="D39" s="102">
        <v>2332</v>
      </c>
      <c r="E39" s="201">
        <v>2793</v>
      </c>
      <c r="F39" s="200">
        <v>4346</v>
      </c>
      <c r="G39" s="159">
        <f t="shared" si="1"/>
        <v>333535</v>
      </c>
      <c r="H39" s="66"/>
      <c r="I39" s="85"/>
      <c r="J39" s="85"/>
      <c r="K39" s="85"/>
      <c r="L39" s="85"/>
      <c r="M39" s="219"/>
      <c r="N39" s="66"/>
    </row>
    <row r="40" spans="1:14" ht="13.5" customHeight="1">
      <c r="A40" s="125">
        <v>2016</v>
      </c>
      <c r="B40" s="102">
        <v>311717</v>
      </c>
      <c r="C40" s="121">
        <v>15039</v>
      </c>
      <c r="D40" s="102">
        <v>889</v>
      </c>
      <c r="E40" s="201">
        <v>2849</v>
      </c>
      <c r="F40" s="200">
        <v>5728</v>
      </c>
      <c r="G40" s="159">
        <f t="shared" si="1"/>
        <v>336222</v>
      </c>
      <c r="H40" s="66"/>
      <c r="I40" s="85"/>
      <c r="J40" s="85"/>
      <c r="K40" s="85"/>
      <c r="L40" s="85"/>
      <c r="M40" s="219"/>
      <c r="N40" s="66"/>
    </row>
    <row r="41" spans="1:14" ht="13.5" customHeight="1">
      <c r="A41" s="125">
        <v>2017</v>
      </c>
      <c r="B41" s="102">
        <v>323572</v>
      </c>
      <c r="C41" s="121">
        <v>14031</v>
      </c>
      <c r="D41" s="102">
        <v>609</v>
      </c>
      <c r="E41" s="201">
        <v>2430</v>
      </c>
      <c r="F41" s="200">
        <v>5068</v>
      </c>
      <c r="G41" s="159">
        <f t="shared" si="1"/>
        <v>345710</v>
      </c>
      <c r="H41" s="66"/>
      <c r="I41" s="85"/>
      <c r="J41" s="85"/>
      <c r="K41" s="85"/>
      <c r="L41" s="85"/>
      <c r="M41" s="219"/>
      <c r="N41" s="66"/>
    </row>
    <row r="42" spans="1:14" ht="14.5">
      <c r="A42" s="125">
        <v>2018</v>
      </c>
      <c r="B42" s="102">
        <v>323340</v>
      </c>
      <c r="C42" s="121">
        <v>11848</v>
      </c>
      <c r="D42" s="102">
        <v>767</v>
      </c>
      <c r="E42" s="201">
        <v>2419</v>
      </c>
      <c r="F42" s="200">
        <v>5159</v>
      </c>
      <c r="G42" s="159">
        <f>SUM(B42:F42)</f>
        <v>343533</v>
      </c>
      <c r="H42" s="66"/>
      <c r="I42" s="85"/>
      <c r="J42" s="85"/>
      <c r="K42" s="85"/>
      <c r="L42" s="85"/>
      <c r="M42" s="219"/>
      <c r="N42" s="66"/>
    </row>
    <row r="43" spans="1:14" ht="14.5">
      <c r="A43" s="125">
        <v>2019</v>
      </c>
      <c r="B43" s="102">
        <v>313684</v>
      </c>
      <c r="C43" s="121">
        <v>16372</v>
      </c>
      <c r="D43" s="102">
        <v>184</v>
      </c>
      <c r="E43" s="201">
        <v>3419</v>
      </c>
      <c r="F43" s="200">
        <v>6008</v>
      </c>
      <c r="G43" s="159">
        <f t="shared" si="1"/>
        <v>339667</v>
      </c>
      <c r="H43" s="57"/>
      <c r="I43" s="85"/>
      <c r="J43" s="85"/>
      <c r="K43" s="85"/>
      <c r="L43" s="85"/>
      <c r="M43" s="219"/>
      <c r="N43" s="66"/>
    </row>
    <row r="44" spans="1:14" ht="14.5">
      <c r="A44" s="125">
        <v>2020</v>
      </c>
      <c r="B44" s="102">
        <v>222996</v>
      </c>
      <c r="C44" s="121">
        <v>8067</v>
      </c>
      <c r="D44" s="102">
        <v>507</v>
      </c>
      <c r="E44" s="201">
        <v>1745</v>
      </c>
      <c r="F44" s="200">
        <v>4796</v>
      </c>
      <c r="G44" s="159">
        <f t="shared" si="1"/>
        <v>238111</v>
      </c>
      <c r="H44" s="220"/>
      <c r="I44" s="85"/>
      <c r="J44" s="85"/>
      <c r="K44" s="85"/>
      <c r="L44" s="85"/>
      <c r="M44" s="219"/>
      <c r="N44" s="66"/>
    </row>
    <row r="45" spans="1:14" ht="14.5">
      <c r="A45" s="125">
        <v>2021</v>
      </c>
      <c r="B45" s="102">
        <v>38173</v>
      </c>
      <c r="C45" s="121">
        <v>775</v>
      </c>
      <c r="D45" s="102">
        <v>149</v>
      </c>
      <c r="E45" s="201">
        <v>189</v>
      </c>
      <c r="F45" s="200">
        <v>1598</v>
      </c>
      <c r="G45" s="159">
        <f t="shared" si="1"/>
        <v>40884</v>
      </c>
      <c r="H45" s="66"/>
      <c r="I45" s="85"/>
      <c r="J45" s="85"/>
      <c r="K45" s="85"/>
      <c r="L45" s="85"/>
      <c r="M45" s="219"/>
      <c r="N45" s="66"/>
    </row>
    <row r="46" spans="1:14" ht="15" thickBot="1">
      <c r="A46" s="125">
        <v>2022</v>
      </c>
      <c r="B46" s="102">
        <v>328</v>
      </c>
      <c r="C46" s="121">
        <v>26</v>
      </c>
      <c r="D46" s="155">
        <v>1</v>
      </c>
      <c r="E46" s="202">
        <v>4</v>
      </c>
      <c r="F46" s="203">
        <v>78</v>
      </c>
      <c r="G46" s="159">
        <f t="shared" si="1"/>
        <v>437</v>
      </c>
      <c r="H46" s="66"/>
      <c r="I46" s="85"/>
      <c r="J46" s="85"/>
      <c r="K46" s="85"/>
      <c r="L46" s="85"/>
      <c r="M46" s="219"/>
      <c r="N46" s="66"/>
    </row>
    <row r="47" spans="1:14" ht="13.5" thickBot="1">
      <c r="A47" s="68" t="s">
        <v>27</v>
      </c>
      <c r="B47" s="65">
        <f>SUM(B8:B46)</f>
        <v>3365501</v>
      </c>
      <c r="C47" s="204">
        <f t="shared" ref="C47:E47" si="2">SUM(C8:C46)</f>
        <v>123480</v>
      </c>
      <c r="D47" s="65">
        <f t="shared" si="2"/>
        <v>11384</v>
      </c>
      <c r="E47" s="56">
        <f t="shared" si="2"/>
        <v>29577</v>
      </c>
      <c r="F47" s="120">
        <f>SUM(F8:F46)</f>
        <v>76450</v>
      </c>
      <c r="G47" s="205">
        <f>SUM(G8:G46)</f>
        <v>3606392</v>
      </c>
      <c r="H47" s="66"/>
      <c r="I47" s="220"/>
      <c r="J47" s="220"/>
      <c r="K47" s="220"/>
      <c r="L47" s="220"/>
      <c r="M47" s="220"/>
      <c r="N47" s="66"/>
    </row>
    <row r="48" spans="1:14">
      <c r="A48" s="66"/>
      <c r="B48" s="66"/>
      <c r="C48" s="66"/>
      <c r="D48" s="66"/>
      <c r="E48" s="66"/>
      <c r="F48" s="66"/>
      <c r="G48" s="66"/>
      <c r="H48" s="66"/>
      <c r="I48" s="66"/>
      <c r="J48" s="66"/>
      <c r="K48" s="66"/>
      <c r="L48" s="66"/>
      <c r="M48" s="66"/>
      <c r="N48" s="66"/>
    </row>
    <row r="49" spans="9:14">
      <c r="I49" s="66"/>
      <c r="J49" s="66"/>
      <c r="K49" s="66"/>
      <c r="L49" s="66"/>
      <c r="M49" s="66"/>
      <c r="N49" s="220"/>
    </row>
    <row r="50" spans="9:14">
      <c r="I50" s="66"/>
      <c r="J50" s="66"/>
      <c r="K50" s="66"/>
      <c r="L50" s="66"/>
      <c r="M50" s="66"/>
      <c r="N50" s="220"/>
    </row>
    <row r="51" spans="9:14" ht="12.75" customHeight="1">
      <c r="I51" s="66"/>
      <c r="J51" s="66"/>
      <c r="K51" s="66"/>
      <c r="L51" s="66"/>
      <c r="M51" s="66"/>
      <c r="N51" s="220"/>
    </row>
    <row r="52" spans="9:14">
      <c r="I52" s="66"/>
      <c r="J52" s="66"/>
      <c r="K52" s="66"/>
      <c r="L52" s="66"/>
      <c r="M52" s="66"/>
      <c r="N52" s="220"/>
    </row>
    <row r="65" spans="1:8" ht="13">
      <c r="A65" s="66"/>
      <c r="B65" s="66"/>
      <c r="C65" s="66"/>
      <c r="D65" s="58"/>
      <c r="E65" s="216"/>
      <c r="F65" s="216"/>
      <c r="G65" s="216"/>
      <c r="H65" s="216"/>
    </row>
    <row r="69" spans="1:8" ht="12.75" customHeight="1">
      <c r="A69" s="66"/>
      <c r="B69" s="66"/>
      <c r="C69" s="66"/>
      <c r="D69" s="66"/>
      <c r="E69" s="66"/>
      <c r="F69" s="66"/>
      <c r="G69" s="66"/>
      <c r="H69" s="66"/>
    </row>
    <row r="72" spans="1:8" ht="13">
      <c r="A72" s="261" t="s">
        <v>33</v>
      </c>
      <c r="B72" s="266" t="s">
        <v>34</v>
      </c>
      <c r="C72" s="266"/>
      <c r="D72" s="66"/>
      <c r="E72" s="66"/>
      <c r="F72" s="66"/>
      <c r="G72" s="66"/>
      <c r="H72" s="66"/>
    </row>
    <row r="73" spans="1:8" s="31" customFormat="1">
      <c r="A73" t="s">
        <v>28</v>
      </c>
      <c r="B73" t="s">
        <v>35</v>
      </c>
      <c r="C73" s="66"/>
      <c r="D73" s="66"/>
      <c r="E73" s="66"/>
      <c r="F73" s="66"/>
      <c r="G73" s="66"/>
      <c r="H73" s="66"/>
    </row>
    <row r="74" spans="1:8">
      <c r="A74" t="s">
        <v>30</v>
      </c>
      <c r="B74" t="s">
        <v>36</v>
      </c>
      <c r="C74" s="66"/>
      <c r="D74" s="66"/>
      <c r="E74" s="66"/>
      <c r="F74" s="66"/>
      <c r="G74" s="66"/>
      <c r="H74" s="66"/>
    </row>
    <row r="75" spans="1:8">
      <c r="A75" t="s">
        <v>29</v>
      </c>
      <c r="B75" t="s">
        <v>37</v>
      </c>
      <c r="C75" s="66"/>
      <c r="D75" s="66"/>
      <c r="E75" s="66"/>
      <c r="F75" s="66"/>
      <c r="G75" s="66"/>
      <c r="H75" s="66"/>
    </row>
    <row r="76" spans="1:8" ht="12.75" customHeight="1">
      <c r="A76" t="s">
        <v>31</v>
      </c>
      <c r="B76" t="s">
        <v>38</v>
      </c>
      <c r="C76" s="66"/>
      <c r="D76" s="66"/>
      <c r="E76" s="66"/>
      <c r="F76" s="66"/>
      <c r="G76" s="66"/>
      <c r="H76" s="66"/>
    </row>
    <row r="77" spans="1:8">
      <c r="A77" t="s">
        <v>32</v>
      </c>
      <c r="B77" t="s">
        <v>39</v>
      </c>
      <c r="C77" s="66"/>
      <c r="D77" s="66"/>
      <c r="E77" s="66"/>
      <c r="F77" s="66"/>
      <c r="G77" s="66"/>
      <c r="H77" s="66"/>
    </row>
  </sheetData>
  <mergeCells count="6">
    <mergeCell ref="B72:C72"/>
    <mergeCell ref="A4:H4"/>
    <mergeCell ref="A6:A7"/>
    <mergeCell ref="G6:G7"/>
    <mergeCell ref="D6:F6"/>
    <mergeCell ref="B6:C6"/>
  </mergeCells>
  <phoneticPr fontId="2" type="noConversion"/>
  <pageMargins left="0.75" right="0.75" top="1" bottom="1" header="0.5" footer="0.5"/>
  <pageSetup scale="65" orientation="portrait" r:id="rId1"/>
  <headerFooter alignWithMargins="0">
    <oddFooter>&amp;C&amp;14B-&amp;P-4</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H67"/>
  <sheetViews>
    <sheetView zoomScale="80" zoomScaleNormal="80" workbookViewId="0"/>
  </sheetViews>
  <sheetFormatPr defaultColWidth="9.1796875" defaultRowHeight="12.5"/>
  <cols>
    <col min="1" max="1" width="10.453125" style="53" customWidth="1"/>
    <col min="2" max="2" width="13.453125" style="53" customWidth="1"/>
    <col min="3" max="3" width="10.54296875" style="53" customWidth="1"/>
    <col min="4" max="4" width="9.1796875" style="53"/>
    <col min="5" max="6" width="8.54296875" style="53" customWidth="1"/>
    <col min="7" max="7" width="11.54296875" style="53" bestFit="1" customWidth="1"/>
    <col min="8" max="8" width="12" style="53" customWidth="1"/>
    <col min="9" max="9" width="9.1796875" style="53"/>
    <col min="10" max="10" width="10.7265625" style="53" customWidth="1"/>
    <col min="11" max="11" width="11.7265625" style="53" customWidth="1"/>
    <col min="12" max="16384" width="9.1796875" style="53"/>
  </cols>
  <sheetData>
    <row r="1" spans="1:8" ht="18">
      <c r="A1" s="11" t="s">
        <v>21</v>
      </c>
      <c r="B1" s="66"/>
      <c r="C1" s="66"/>
      <c r="D1" s="66"/>
      <c r="E1" s="66"/>
      <c r="F1" s="66"/>
      <c r="G1" s="66"/>
      <c r="H1" s="66"/>
    </row>
    <row r="2" spans="1:8" ht="12.75" customHeight="1">
      <c r="A2" s="275" t="s">
        <v>40</v>
      </c>
      <c r="B2" s="275"/>
      <c r="C2" s="275"/>
      <c r="D2" s="275"/>
      <c r="E2" s="275"/>
      <c r="F2" s="275"/>
      <c r="G2" s="275"/>
      <c r="H2" s="275"/>
    </row>
    <row r="3" spans="1:8" ht="12.75" customHeight="1">
      <c r="A3" s="275"/>
      <c r="B3" s="275"/>
      <c r="C3" s="275"/>
      <c r="D3" s="275"/>
      <c r="E3" s="275"/>
      <c r="F3" s="275"/>
      <c r="G3" s="275"/>
      <c r="H3" s="275"/>
    </row>
    <row r="4" spans="1:8" ht="13" thickBot="1">
      <c r="A4" s="66"/>
      <c r="B4" s="66"/>
      <c r="C4" s="66"/>
      <c r="D4" s="66"/>
      <c r="E4" s="66"/>
      <c r="F4" s="66"/>
      <c r="G4" s="66"/>
      <c r="H4" s="66"/>
    </row>
    <row r="5" spans="1:8" ht="12.75" customHeight="1">
      <c r="A5" s="268" t="s">
        <v>24</v>
      </c>
      <c r="B5" s="273" t="s">
        <v>25</v>
      </c>
      <c r="C5" s="273"/>
      <c r="D5" s="272" t="s">
        <v>26</v>
      </c>
      <c r="E5" s="273"/>
      <c r="F5" s="274"/>
      <c r="G5" s="276" t="s">
        <v>27</v>
      </c>
      <c r="H5" s="66"/>
    </row>
    <row r="6" spans="1:8" ht="12.75" customHeight="1" thickBot="1">
      <c r="A6" s="269"/>
      <c r="B6" s="153" t="s">
        <v>28</v>
      </c>
      <c r="C6" s="154" t="s">
        <v>29</v>
      </c>
      <c r="D6" s="126" t="s">
        <v>30</v>
      </c>
      <c r="E6" s="127" t="s">
        <v>31</v>
      </c>
      <c r="F6" s="128" t="s">
        <v>32</v>
      </c>
      <c r="G6" s="277"/>
      <c r="H6" s="45"/>
    </row>
    <row r="7" spans="1:8" ht="12.75" customHeight="1">
      <c r="A7" s="124">
        <v>1984</v>
      </c>
      <c r="B7" s="151"/>
      <c r="C7" s="152"/>
      <c r="D7" s="100"/>
      <c r="E7" s="101">
        <v>3</v>
      </c>
      <c r="F7" s="123">
        <v>86</v>
      </c>
      <c r="G7" s="199">
        <f t="shared" ref="G7:G45" si="0">SUM(B7:F7)</f>
        <v>89</v>
      </c>
      <c r="H7" s="46"/>
    </row>
    <row r="8" spans="1:8" ht="13">
      <c r="A8" s="125">
        <v>1985</v>
      </c>
      <c r="B8" s="102"/>
      <c r="C8" s="119"/>
      <c r="D8" s="102"/>
      <c r="E8" s="103">
        <v>1</v>
      </c>
      <c r="F8" s="121">
        <v>181</v>
      </c>
      <c r="G8" s="159">
        <f t="shared" si="0"/>
        <v>182</v>
      </c>
      <c r="H8" s="46"/>
    </row>
    <row r="9" spans="1:8" ht="13">
      <c r="A9" s="125">
        <v>1986</v>
      </c>
      <c r="B9" s="102"/>
      <c r="C9" s="119"/>
      <c r="D9" s="102"/>
      <c r="E9" s="103">
        <v>9</v>
      </c>
      <c r="F9" s="121">
        <v>242</v>
      </c>
      <c r="G9" s="159">
        <f t="shared" si="0"/>
        <v>251</v>
      </c>
      <c r="H9" s="46"/>
    </row>
    <row r="10" spans="1:8" ht="13">
      <c r="A10" s="125">
        <v>1987</v>
      </c>
      <c r="B10" s="102"/>
      <c r="C10" s="119"/>
      <c r="D10" s="102"/>
      <c r="E10" s="103">
        <v>14</v>
      </c>
      <c r="F10" s="121">
        <v>392</v>
      </c>
      <c r="G10" s="159">
        <f t="shared" si="0"/>
        <v>406</v>
      </c>
      <c r="H10" s="46"/>
    </row>
    <row r="11" spans="1:8" ht="13">
      <c r="A11" s="125">
        <v>1988</v>
      </c>
      <c r="B11" s="102"/>
      <c r="C11" s="119"/>
      <c r="D11" s="102"/>
      <c r="E11" s="103">
        <v>14</v>
      </c>
      <c r="F11" s="121">
        <v>335</v>
      </c>
      <c r="G11" s="159">
        <f t="shared" si="0"/>
        <v>349</v>
      </c>
      <c r="H11" s="46"/>
    </row>
    <row r="12" spans="1:8" ht="13">
      <c r="A12" s="125">
        <v>1989</v>
      </c>
      <c r="B12" s="102"/>
      <c r="C12" s="119"/>
      <c r="D12" s="102"/>
      <c r="E12" s="103">
        <v>25</v>
      </c>
      <c r="F12" s="121">
        <v>285</v>
      </c>
      <c r="G12" s="159">
        <f t="shared" si="0"/>
        <v>310</v>
      </c>
      <c r="H12" s="46"/>
    </row>
    <row r="13" spans="1:8" ht="13">
      <c r="A13" s="125">
        <v>1990</v>
      </c>
      <c r="B13" s="102"/>
      <c r="C13" s="119"/>
      <c r="D13" s="102"/>
      <c r="E13" s="103">
        <v>8</v>
      </c>
      <c r="F13" s="121">
        <v>241</v>
      </c>
      <c r="G13" s="159">
        <f t="shared" si="0"/>
        <v>249</v>
      </c>
      <c r="H13" s="46"/>
    </row>
    <row r="14" spans="1:8" ht="13">
      <c r="A14" s="125">
        <v>1991</v>
      </c>
      <c r="B14" s="102"/>
      <c r="C14" s="119"/>
      <c r="D14" s="102"/>
      <c r="E14" s="103">
        <v>9</v>
      </c>
      <c r="F14" s="121">
        <v>214</v>
      </c>
      <c r="G14" s="159">
        <f t="shared" si="0"/>
        <v>223</v>
      </c>
      <c r="H14" s="46"/>
    </row>
    <row r="15" spans="1:8" ht="13">
      <c r="A15" s="125">
        <v>1992</v>
      </c>
      <c r="B15" s="102"/>
      <c r="C15" s="119"/>
      <c r="D15" s="102"/>
      <c r="E15" s="103">
        <v>11</v>
      </c>
      <c r="F15" s="121">
        <v>220</v>
      </c>
      <c r="G15" s="159">
        <f t="shared" si="0"/>
        <v>231</v>
      </c>
      <c r="H15" s="46"/>
    </row>
    <row r="16" spans="1:8" ht="13">
      <c r="A16" s="125">
        <v>1993</v>
      </c>
      <c r="B16" s="102"/>
      <c r="C16" s="119"/>
      <c r="D16" s="102"/>
      <c r="E16" s="103">
        <v>12</v>
      </c>
      <c r="F16" s="121">
        <v>339</v>
      </c>
      <c r="G16" s="159">
        <f t="shared" si="0"/>
        <v>351</v>
      </c>
      <c r="H16" s="46"/>
    </row>
    <row r="17" spans="1:8" ht="13">
      <c r="A17" s="125">
        <v>1994</v>
      </c>
      <c r="B17" s="102"/>
      <c r="C17" s="119"/>
      <c r="D17" s="102"/>
      <c r="E17" s="103">
        <v>45</v>
      </c>
      <c r="F17" s="121">
        <v>483</v>
      </c>
      <c r="G17" s="159">
        <f t="shared" si="0"/>
        <v>528</v>
      </c>
      <c r="H17" s="46"/>
    </row>
    <row r="18" spans="1:8" ht="13">
      <c r="A18" s="125">
        <v>1995</v>
      </c>
      <c r="B18" s="102"/>
      <c r="C18" s="119"/>
      <c r="D18" s="102"/>
      <c r="E18" s="103">
        <v>75</v>
      </c>
      <c r="F18" s="121">
        <v>763</v>
      </c>
      <c r="G18" s="159">
        <f t="shared" si="0"/>
        <v>838</v>
      </c>
      <c r="H18" s="46"/>
    </row>
    <row r="19" spans="1:8" ht="13">
      <c r="A19" s="125">
        <v>1996</v>
      </c>
      <c r="B19" s="102"/>
      <c r="C19" s="119"/>
      <c r="D19" s="102"/>
      <c r="E19" s="103">
        <v>73</v>
      </c>
      <c r="F19" s="121">
        <v>747</v>
      </c>
      <c r="G19" s="159">
        <f t="shared" si="0"/>
        <v>820</v>
      </c>
      <c r="H19" s="46"/>
    </row>
    <row r="20" spans="1:8" ht="13">
      <c r="A20" s="125">
        <v>1997</v>
      </c>
      <c r="B20" s="102"/>
      <c r="C20" s="119"/>
      <c r="D20" s="102"/>
      <c r="E20" s="103">
        <v>153</v>
      </c>
      <c r="F20" s="121">
        <v>906</v>
      </c>
      <c r="G20" s="159">
        <f t="shared" si="0"/>
        <v>1059</v>
      </c>
      <c r="H20" s="46"/>
    </row>
    <row r="21" spans="1:8" ht="13">
      <c r="A21" s="125">
        <v>1998</v>
      </c>
      <c r="B21" s="102"/>
      <c r="C21" s="119"/>
      <c r="D21" s="102"/>
      <c r="E21" s="103">
        <v>66</v>
      </c>
      <c r="F21" s="121">
        <v>1118</v>
      </c>
      <c r="G21" s="159">
        <f t="shared" si="0"/>
        <v>1184</v>
      </c>
      <c r="H21" s="46"/>
    </row>
    <row r="22" spans="1:8" ht="13">
      <c r="A22" s="125">
        <v>1999</v>
      </c>
      <c r="B22" s="102"/>
      <c r="C22" s="119"/>
      <c r="D22" s="102"/>
      <c r="E22" s="103">
        <v>263</v>
      </c>
      <c r="F22" s="121">
        <v>1560</v>
      </c>
      <c r="G22" s="159">
        <f t="shared" si="0"/>
        <v>1823</v>
      </c>
      <c r="H22" s="46"/>
    </row>
    <row r="23" spans="1:8" ht="13">
      <c r="A23" s="125">
        <v>2000</v>
      </c>
      <c r="B23" s="102"/>
      <c r="C23" s="119"/>
      <c r="D23" s="102"/>
      <c r="E23" s="103">
        <v>274</v>
      </c>
      <c r="F23" s="121">
        <v>1910</v>
      </c>
      <c r="G23" s="159">
        <f t="shared" si="0"/>
        <v>2184</v>
      </c>
      <c r="H23" s="46"/>
    </row>
    <row r="24" spans="1:8" ht="13">
      <c r="A24" s="125">
        <v>2001</v>
      </c>
      <c r="B24" s="102"/>
      <c r="C24" s="119"/>
      <c r="D24" s="102"/>
      <c r="E24" s="103">
        <v>327</v>
      </c>
      <c r="F24" s="121">
        <v>1725</v>
      </c>
      <c r="G24" s="159">
        <f t="shared" si="0"/>
        <v>2052</v>
      </c>
      <c r="H24" s="46"/>
    </row>
    <row r="25" spans="1:8" ht="13">
      <c r="A25" s="125">
        <v>2002</v>
      </c>
      <c r="B25" s="102"/>
      <c r="C25" s="119"/>
      <c r="D25" s="102"/>
      <c r="E25" s="103">
        <v>332</v>
      </c>
      <c r="F25" s="121">
        <v>1593</v>
      </c>
      <c r="G25" s="159">
        <f t="shared" si="0"/>
        <v>1925</v>
      </c>
      <c r="H25" s="46"/>
    </row>
    <row r="26" spans="1:8" ht="13">
      <c r="A26" s="125">
        <v>2003</v>
      </c>
      <c r="B26" s="102"/>
      <c r="C26" s="119"/>
      <c r="D26" s="102"/>
      <c r="E26" s="103">
        <v>360</v>
      </c>
      <c r="F26" s="121">
        <v>1859</v>
      </c>
      <c r="G26" s="159">
        <f t="shared" si="0"/>
        <v>2219</v>
      </c>
      <c r="H26" s="46"/>
    </row>
    <row r="27" spans="1:8" ht="13">
      <c r="A27" s="125">
        <v>2004</v>
      </c>
      <c r="B27" s="102"/>
      <c r="C27" s="119"/>
      <c r="D27" s="102"/>
      <c r="E27" s="103">
        <v>490</v>
      </c>
      <c r="F27" s="121">
        <v>2587</v>
      </c>
      <c r="G27" s="159">
        <f t="shared" si="0"/>
        <v>3077</v>
      </c>
      <c r="H27" s="46"/>
    </row>
    <row r="28" spans="1:8" ht="13">
      <c r="A28" s="125">
        <v>2005</v>
      </c>
      <c r="B28" s="102"/>
      <c r="C28" s="119"/>
      <c r="D28" s="102"/>
      <c r="E28" s="103">
        <v>857</v>
      </c>
      <c r="F28" s="121">
        <v>3288</v>
      </c>
      <c r="G28" s="159">
        <f t="shared" si="0"/>
        <v>4145</v>
      </c>
      <c r="H28" s="46"/>
    </row>
    <row r="29" spans="1:8" ht="13">
      <c r="A29" s="125">
        <v>2006</v>
      </c>
      <c r="B29" s="102"/>
      <c r="C29" s="119"/>
      <c r="D29" s="102"/>
      <c r="E29" s="103">
        <v>1271</v>
      </c>
      <c r="F29" s="121">
        <v>3433</v>
      </c>
      <c r="G29" s="159">
        <f t="shared" si="0"/>
        <v>4704</v>
      </c>
      <c r="H29" s="46"/>
    </row>
    <row r="30" spans="1:8" ht="13">
      <c r="A30" s="125">
        <v>2007</v>
      </c>
      <c r="B30" s="102">
        <v>150266</v>
      </c>
      <c r="C30" s="119"/>
      <c r="D30" s="102">
        <v>70</v>
      </c>
      <c r="E30" s="103">
        <v>1387</v>
      </c>
      <c r="F30" s="121">
        <v>3954</v>
      </c>
      <c r="G30" s="159">
        <f t="shared" si="0"/>
        <v>155677</v>
      </c>
      <c r="H30" s="46"/>
    </row>
    <row r="31" spans="1:8" ht="13">
      <c r="A31" s="125">
        <v>2008</v>
      </c>
      <c r="B31" s="102">
        <v>162102</v>
      </c>
      <c r="C31" s="119">
        <v>6350</v>
      </c>
      <c r="D31" s="102">
        <v>79</v>
      </c>
      <c r="E31" s="103">
        <v>1518</v>
      </c>
      <c r="F31" s="121">
        <v>2248</v>
      </c>
      <c r="G31" s="159">
        <f t="shared" si="0"/>
        <v>172297</v>
      </c>
      <c r="H31" s="46"/>
    </row>
    <row r="32" spans="1:8" ht="13">
      <c r="A32" s="125">
        <v>2009</v>
      </c>
      <c r="B32" s="102">
        <v>137959</v>
      </c>
      <c r="C32" s="119">
        <v>4503</v>
      </c>
      <c r="D32" s="102">
        <v>140</v>
      </c>
      <c r="E32" s="103">
        <v>488</v>
      </c>
      <c r="F32" s="121">
        <v>1649</v>
      </c>
      <c r="G32" s="159">
        <f t="shared" si="0"/>
        <v>144739</v>
      </c>
      <c r="H32" s="46"/>
    </row>
    <row r="33" spans="1:8" ht="13">
      <c r="A33" s="125">
        <v>2010</v>
      </c>
      <c r="B33" s="102">
        <v>184075</v>
      </c>
      <c r="C33" s="119">
        <v>4484</v>
      </c>
      <c r="D33" s="102">
        <v>267</v>
      </c>
      <c r="E33" s="103">
        <v>547</v>
      </c>
      <c r="F33" s="121">
        <v>1652</v>
      </c>
      <c r="G33" s="159">
        <f t="shared" si="0"/>
        <v>191025</v>
      </c>
      <c r="H33" s="46"/>
    </row>
    <row r="34" spans="1:8" ht="13">
      <c r="A34" s="125">
        <v>2011</v>
      </c>
      <c r="B34" s="102">
        <v>205710</v>
      </c>
      <c r="C34" s="119">
        <v>8048</v>
      </c>
      <c r="D34" s="102">
        <v>702</v>
      </c>
      <c r="E34" s="103">
        <v>1845</v>
      </c>
      <c r="F34" s="121">
        <v>1989</v>
      </c>
      <c r="G34" s="159">
        <f t="shared" si="0"/>
        <v>218294</v>
      </c>
      <c r="H34" s="46"/>
    </row>
    <row r="35" spans="1:8">
      <c r="A35" s="125">
        <v>2012</v>
      </c>
      <c r="B35" s="102">
        <v>229797</v>
      </c>
      <c r="C35" s="119">
        <v>8373</v>
      </c>
      <c r="D35" s="102">
        <v>1097</v>
      </c>
      <c r="E35" s="103">
        <v>1766</v>
      </c>
      <c r="F35" s="121">
        <v>3023</v>
      </c>
      <c r="G35" s="159">
        <f t="shared" si="0"/>
        <v>244056</v>
      </c>
      <c r="H35" s="66"/>
    </row>
    <row r="36" spans="1:8">
      <c r="A36" s="125">
        <v>2013</v>
      </c>
      <c r="B36" s="102">
        <v>259398</v>
      </c>
      <c r="C36" s="119">
        <v>8097</v>
      </c>
      <c r="D36" s="102">
        <v>1408</v>
      </c>
      <c r="E36" s="103">
        <v>1569</v>
      </c>
      <c r="F36" s="121">
        <v>2995</v>
      </c>
      <c r="G36" s="159">
        <f t="shared" si="0"/>
        <v>273467</v>
      </c>
      <c r="H36" s="66"/>
    </row>
    <row r="37" spans="1:8">
      <c r="A37" s="125">
        <v>2014</v>
      </c>
      <c r="B37" s="102">
        <v>278551</v>
      </c>
      <c r="C37" s="119">
        <v>9284</v>
      </c>
      <c r="D37" s="102">
        <v>2938</v>
      </c>
      <c r="E37" s="103">
        <v>1629</v>
      </c>
      <c r="F37" s="121">
        <v>2771</v>
      </c>
      <c r="G37" s="159">
        <f t="shared" si="0"/>
        <v>295173</v>
      </c>
      <c r="H37" s="66"/>
    </row>
    <row r="38" spans="1:8">
      <c r="A38" s="125">
        <v>2015</v>
      </c>
      <c r="B38" s="102">
        <v>318698</v>
      </c>
      <c r="C38" s="119">
        <v>14578</v>
      </c>
      <c r="D38" s="102">
        <v>2492</v>
      </c>
      <c r="E38" s="103">
        <v>3255</v>
      </c>
      <c r="F38" s="121">
        <v>4375</v>
      </c>
      <c r="G38" s="159">
        <f t="shared" si="0"/>
        <v>343398</v>
      </c>
      <c r="H38" s="66"/>
    </row>
    <row r="39" spans="1:8">
      <c r="A39" s="125">
        <v>2016</v>
      </c>
      <c r="B39" s="102">
        <v>318397</v>
      </c>
      <c r="C39" s="119">
        <v>15779</v>
      </c>
      <c r="D39" s="102">
        <v>989</v>
      </c>
      <c r="E39" s="103">
        <v>3238</v>
      </c>
      <c r="F39" s="121">
        <v>5767</v>
      </c>
      <c r="G39" s="159">
        <f t="shared" si="0"/>
        <v>344170</v>
      </c>
      <c r="H39" s="66"/>
    </row>
    <row r="40" spans="1:8">
      <c r="A40" s="125">
        <v>2017</v>
      </c>
      <c r="B40" s="102">
        <v>329786</v>
      </c>
      <c r="C40" s="119">
        <v>14490</v>
      </c>
      <c r="D40" s="102">
        <v>646</v>
      </c>
      <c r="E40" s="103">
        <v>2698</v>
      </c>
      <c r="F40" s="121">
        <v>5098</v>
      </c>
      <c r="G40" s="159">
        <f>SUM(B40:F40)</f>
        <v>352718</v>
      </c>
      <c r="H40" s="66"/>
    </row>
    <row r="41" spans="1:8">
      <c r="A41" s="125">
        <v>2018</v>
      </c>
      <c r="B41" s="102">
        <v>330008</v>
      </c>
      <c r="C41" s="119">
        <v>12170</v>
      </c>
      <c r="D41" s="102">
        <v>844</v>
      </c>
      <c r="E41" s="103">
        <v>2641</v>
      </c>
      <c r="F41" s="121">
        <v>5180</v>
      </c>
      <c r="G41" s="159">
        <f t="shared" si="0"/>
        <v>350843</v>
      </c>
      <c r="H41" s="66"/>
    </row>
    <row r="42" spans="1:8" ht="12.75" customHeight="1">
      <c r="A42" s="125">
        <v>2019</v>
      </c>
      <c r="B42" s="102">
        <v>318311</v>
      </c>
      <c r="C42" s="119">
        <v>16722</v>
      </c>
      <c r="D42" s="102">
        <v>192</v>
      </c>
      <c r="E42" s="103">
        <v>3643</v>
      </c>
      <c r="F42" s="121">
        <v>6026</v>
      </c>
      <c r="G42" s="159">
        <f t="shared" si="0"/>
        <v>344894</v>
      </c>
      <c r="H42" s="66" t="s">
        <v>20</v>
      </c>
    </row>
    <row r="43" spans="1:8">
      <c r="A43" s="125">
        <v>2020</v>
      </c>
      <c r="B43" s="102">
        <v>226005</v>
      </c>
      <c r="C43" s="119">
        <v>8226</v>
      </c>
      <c r="D43" s="102">
        <v>539</v>
      </c>
      <c r="E43" s="103">
        <v>1833</v>
      </c>
      <c r="F43" s="121">
        <v>4805</v>
      </c>
      <c r="G43" s="159">
        <f t="shared" si="0"/>
        <v>241408</v>
      </c>
      <c r="H43" s="66"/>
    </row>
    <row r="44" spans="1:8">
      <c r="A44" s="125">
        <v>2021</v>
      </c>
      <c r="B44" s="102">
        <v>38940</v>
      </c>
      <c r="C44" s="119">
        <v>849</v>
      </c>
      <c r="D44" s="102">
        <v>159</v>
      </c>
      <c r="E44" s="103">
        <v>206</v>
      </c>
      <c r="F44" s="121">
        <v>1598</v>
      </c>
      <c r="G44" s="159">
        <f t="shared" si="0"/>
        <v>41752</v>
      </c>
      <c r="H44" s="221"/>
    </row>
    <row r="45" spans="1:8" ht="13" thickBot="1">
      <c r="A45" s="125">
        <v>2022</v>
      </c>
      <c r="B45" s="155">
        <v>353</v>
      </c>
      <c r="C45" s="158">
        <v>30</v>
      </c>
      <c r="D45" s="155">
        <v>1</v>
      </c>
      <c r="E45" s="156">
        <v>5</v>
      </c>
      <c r="F45" s="157">
        <v>78</v>
      </c>
      <c r="G45" s="159">
        <f t="shared" si="0"/>
        <v>467</v>
      </c>
      <c r="H45" s="66"/>
    </row>
    <row r="46" spans="1:8" ht="13.5" thickBot="1">
      <c r="A46" s="68" t="s">
        <v>27</v>
      </c>
      <c r="B46" s="65">
        <f>SUM(B7:B45)</f>
        <v>3488356</v>
      </c>
      <c r="C46" s="120">
        <f t="shared" ref="C46:G46" si="1">SUM(C7:C45)</f>
        <v>131983</v>
      </c>
      <c r="D46" s="147">
        <f t="shared" si="1"/>
        <v>12563</v>
      </c>
      <c r="E46" s="56">
        <f t="shared" si="1"/>
        <v>32960</v>
      </c>
      <c r="F46" s="120">
        <f t="shared" si="1"/>
        <v>77715</v>
      </c>
      <c r="G46" s="122">
        <f t="shared" si="1"/>
        <v>3743577</v>
      </c>
      <c r="H46" s="66"/>
    </row>
    <row r="59" spans="5:5" ht="12.75" customHeight="1">
      <c r="E59" s="66"/>
    </row>
    <row r="64" spans="5:5">
      <c r="E64" s="66"/>
    </row>
    <row r="67" spans="5:5">
      <c r="E67" s="66"/>
    </row>
  </sheetData>
  <mergeCells count="5">
    <mergeCell ref="A2:H3"/>
    <mergeCell ref="A5:A6"/>
    <mergeCell ref="B5:C5"/>
    <mergeCell ref="D5:F5"/>
    <mergeCell ref="G5:G6"/>
  </mergeCells>
  <phoneticPr fontId="2" type="noConversion"/>
  <pageMargins left="0.75" right="0.75" top="1" bottom="1" header="0.5" footer="0.5"/>
  <pageSetup scale="78" orientation="portrait" r:id="rId1"/>
  <headerFooter alignWithMargins="0">
    <oddFooter>&amp;C&amp;14B-&amp;P-4</oddFooter>
  </headerFooter>
  <ignoredErrors>
    <ignoredError sqref="G7:G40 G41:G42 G43:G45"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Y28"/>
  <sheetViews>
    <sheetView zoomScale="80" zoomScaleNormal="80" workbookViewId="0"/>
  </sheetViews>
  <sheetFormatPr defaultColWidth="10.81640625" defaultRowHeight="12.5"/>
  <cols>
    <col min="1" max="2" width="11" style="67" bestFit="1" customWidth="1"/>
    <col min="3" max="3" width="12.1796875" style="67" bestFit="1" customWidth="1"/>
    <col min="4" max="4" width="10.81640625" style="67" customWidth="1"/>
    <col min="5" max="5" width="11" style="67" bestFit="1" customWidth="1"/>
    <col min="6" max="6" width="14" style="67" customWidth="1"/>
    <col min="7" max="7" width="9.54296875" style="67" customWidth="1"/>
    <col min="8" max="8" width="9.26953125" style="67" customWidth="1"/>
    <col min="9" max="9" width="9.7265625" style="67" customWidth="1"/>
    <col min="10" max="12" width="11" style="67" bestFit="1" customWidth="1"/>
    <col min="13" max="13" width="9.26953125" style="67" customWidth="1"/>
    <col min="14" max="14" width="10.54296875" style="67" bestFit="1" customWidth="1"/>
    <col min="15" max="15" width="13.1796875" style="67" customWidth="1"/>
    <col min="16" max="16" width="10.453125" style="67" customWidth="1"/>
    <col min="17" max="18" width="11" style="67" bestFit="1" customWidth="1"/>
    <col min="19" max="19" width="10.453125" style="67" customWidth="1"/>
    <col min="20" max="20" width="12.453125" style="67" customWidth="1"/>
    <col min="21" max="21" width="12.54296875" style="67" bestFit="1" customWidth="1"/>
    <col min="22" max="22" width="11" style="67" customWidth="1"/>
    <col min="23" max="16384" width="10.81640625" style="67"/>
  </cols>
  <sheetData>
    <row r="1" spans="1:17" ht="25">
      <c r="A1" s="35" t="s">
        <v>21</v>
      </c>
    </row>
    <row r="2" spans="1:17" ht="18">
      <c r="A2" s="12" t="s">
        <v>41</v>
      </c>
      <c r="B2" s="1"/>
      <c r="C2" s="1"/>
      <c r="D2" s="1"/>
      <c r="E2" s="1"/>
      <c r="F2" s="1"/>
      <c r="G2" s="1"/>
      <c r="H2" s="1"/>
      <c r="I2" s="1"/>
      <c r="J2" s="1"/>
      <c r="K2" s="1"/>
      <c r="L2" s="1"/>
      <c r="M2" s="1"/>
      <c r="N2" s="1"/>
      <c r="O2" s="1"/>
      <c r="P2" s="1"/>
      <c r="Q2" s="1"/>
    </row>
    <row r="3" spans="1:17" ht="14">
      <c r="A3" s="10"/>
      <c r="B3" s="1"/>
      <c r="C3" s="1"/>
      <c r="D3" s="1"/>
      <c r="E3" s="1"/>
      <c r="F3" s="1"/>
      <c r="G3" s="1"/>
      <c r="H3" s="1"/>
      <c r="I3" s="1"/>
      <c r="J3" s="1"/>
      <c r="K3" s="1"/>
      <c r="L3" s="1"/>
      <c r="M3" s="1"/>
      <c r="N3" s="1"/>
      <c r="O3" s="1"/>
      <c r="P3" s="1"/>
    </row>
    <row r="4" spans="1:17" ht="12.75" customHeight="1">
      <c r="A4" s="278" t="s">
        <v>42</v>
      </c>
      <c r="B4" s="278"/>
      <c r="C4" s="278"/>
      <c r="D4" s="278"/>
      <c r="E4" s="278"/>
      <c r="F4" s="278"/>
      <c r="G4" s="278"/>
      <c r="H4" s="278"/>
      <c r="I4" s="278"/>
      <c r="J4" s="278"/>
      <c r="K4" s="278"/>
      <c r="L4" s="278"/>
      <c r="M4" s="278"/>
      <c r="N4" s="278"/>
      <c r="O4" s="278"/>
      <c r="P4" s="278"/>
    </row>
    <row r="5" spans="1:17">
      <c r="A5" s="278"/>
      <c r="B5" s="278"/>
      <c r="C5" s="278"/>
      <c r="D5" s="278"/>
      <c r="E5" s="278"/>
      <c r="F5" s="278"/>
      <c r="G5" s="278"/>
      <c r="H5" s="278"/>
      <c r="I5" s="278"/>
      <c r="J5" s="278"/>
      <c r="K5" s="278"/>
      <c r="L5" s="278"/>
      <c r="M5" s="278"/>
      <c r="N5" s="278"/>
      <c r="O5" s="278"/>
      <c r="P5" s="278"/>
    </row>
    <row r="6" spans="1:17">
      <c r="A6" s="71"/>
      <c r="B6" s="71"/>
      <c r="C6" s="71"/>
      <c r="D6" s="71"/>
      <c r="E6" s="71"/>
      <c r="F6" s="71"/>
      <c r="G6" s="71"/>
      <c r="H6" s="71"/>
      <c r="I6" s="71"/>
      <c r="J6" s="71"/>
      <c r="K6" s="71"/>
      <c r="L6" s="71"/>
      <c r="M6" s="71"/>
      <c r="N6" s="71"/>
      <c r="O6" s="71"/>
      <c r="P6" s="71"/>
    </row>
    <row r="7" spans="1:17" ht="13" thickBot="1">
      <c r="A7" s="14" t="s">
        <v>20</v>
      </c>
    </row>
    <row r="8" spans="1:17" ht="13.5" customHeight="1" thickBot="1">
      <c r="A8" s="279" t="s">
        <v>43</v>
      </c>
      <c r="B8" s="281" t="s">
        <v>28</v>
      </c>
      <c r="C8" s="282"/>
      <c r="D8" s="283"/>
      <c r="E8" s="281" t="s">
        <v>29</v>
      </c>
      <c r="F8" s="282"/>
      <c r="G8" s="283"/>
      <c r="H8" s="281" t="s">
        <v>30</v>
      </c>
      <c r="I8" s="282"/>
      <c r="J8" s="283"/>
      <c r="K8" s="281" t="s">
        <v>31</v>
      </c>
      <c r="L8" s="282"/>
      <c r="M8" s="283"/>
      <c r="N8" s="281" t="s">
        <v>27</v>
      </c>
      <c r="O8" s="282"/>
      <c r="P8" s="283"/>
    </row>
    <row r="9" spans="1:17" ht="13.5" thickBot="1">
      <c r="A9" s="280"/>
      <c r="B9" s="36" t="s">
        <v>44</v>
      </c>
      <c r="C9" s="37" t="s">
        <v>45</v>
      </c>
      <c r="D9" s="38" t="s">
        <v>46</v>
      </c>
      <c r="E9" s="36" t="s">
        <v>44</v>
      </c>
      <c r="F9" s="37" t="s">
        <v>45</v>
      </c>
      <c r="G9" s="38" t="s">
        <v>46</v>
      </c>
      <c r="H9" s="36" t="s">
        <v>44</v>
      </c>
      <c r="I9" s="37" t="s">
        <v>45</v>
      </c>
      <c r="J9" s="38" t="s">
        <v>46</v>
      </c>
      <c r="K9" s="36" t="s">
        <v>44</v>
      </c>
      <c r="L9" s="37" t="s">
        <v>45</v>
      </c>
      <c r="M9" s="38" t="s">
        <v>46</v>
      </c>
      <c r="N9" s="36" t="s">
        <v>44</v>
      </c>
      <c r="O9" s="37" t="s">
        <v>45</v>
      </c>
      <c r="P9" s="38" t="s">
        <v>46</v>
      </c>
    </row>
    <row r="10" spans="1:17">
      <c r="A10" s="73">
        <v>2007</v>
      </c>
      <c r="B10" s="160">
        <v>15131</v>
      </c>
      <c r="C10" s="161">
        <v>138184</v>
      </c>
      <c r="D10" s="162">
        <f t="shared" ref="D10:D25" si="0">IF(C10=0, "NA", B10/C10)</f>
        <v>0.10949892896427951</v>
      </c>
      <c r="E10" s="160"/>
      <c r="F10" s="161"/>
      <c r="G10" s="162"/>
      <c r="H10" s="160">
        <v>7</v>
      </c>
      <c r="I10" s="161">
        <v>68</v>
      </c>
      <c r="J10" s="162">
        <f t="shared" ref="J10:J25" si="1">IF(I10=0, "NA", H10/I10)</f>
        <v>0.10294117647058823</v>
      </c>
      <c r="K10" s="160">
        <v>189</v>
      </c>
      <c r="L10" s="161">
        <v>1281</v>
      </c>
      <c r="M10" s="162">
        <f t="shared" ref="M10:M25" si="2">IF(L10=0, "NA", K10/L10)</f>
        <v>0.14754098360655737</v>
      </c>
      <c r="N10" s="160">
        <f>SUM(K10,H10,E10,B10)</f>
        <v>15327</v>
      </c>
      <c r="O10" s="161">
        <f>SUM(L10,I10,F10,C10)</f>
        <v>139533</v>
      </c>
      <c r="P10" s="162">
        <f>IF(O10=0, "NA", N10/O10)</f>
        <v>0.10984498290726925</v>
      </c>
    </row>
    <row r="11" spans="1:17">
      <c r="A11" s="73">
        <v>2008</v>
      </c>
      <c r="B11" s="77">
        <v>14238</v>
      </c>
      <c r="C11" s="74">
        <v>149593</v>
      </c>
      <c r="D11" s="69">
        <f t="shared" si="0"/>
        <v>9.5178250319199423E-2</v>
      </c>
      <c r="E11" s="77">
        <v>887</v>
      </c>
      <c r="F11" s="74">
        <v>5615</v>
      </c>
      <c r="G11" s="69">
        <f t="shared" ref="G11:G25" si="3">IF(F11=0, "NA", E11/F11)</f>
        <v>0.15796972395369546</v>
      </c>
      <c r="H11" s="77">
        <v>2</v>
      </c>
      <c r="I11" s="74">
        <v>78</v>
      </c>
      <c r="J11" s="69">
        <f t="shared" si="1"/>
        <v>2.564102564102564E-2</v>
      </c>
      <c r="K11" s="77">
        <v>232</v>
      </c>
      <c r="L11" s="74">
        <v>1365</v>
      </c>
      <c r="M11" s="69">
        <f t="shared" si="2"/>
        <v>0.16996336996336997</v>
      </c>
      <c r="N11" s="77">
        <f t="shared" ref="N11:N25" si="4">SUM(K11,H11,E11,B11)</f>
        <v>15359</v>
      </c>
      <c r="O11" s="74">
        <f t="shared" ref="O11:O25" si="5">SUM(L11,I11,F11,C11)</f>
        <v>156651</v>
      </c>
      <c r="P11" s="69">
        <f>IF(O11=0, "NA", N11/O11)</f>
        <v>9.8045974810246989E-2</v>
      </c>
    </row>
    <row r="12" spans="1:17">
      <c r="A12" s="73">
        <v>2009</v>
      </c>
      <c r="B12" s="77">
        <v>10586</v>
      </c>
      <c r="C12" s="74">
        <v>128120</v>
      </c>
      <c r="D12" s="69">
        <f t="shared" si="0"/>
        <v>8.2625663440524508E-2</v>
      </c>
      <c r="E12" s="77">
        <v>677</v>
      </c>
      <c r="F12" s="74">
        <v>3887</v>
      </c>
      <c r="G12" s="69">
        <f t="shared" si="3"/>
        <v>0.17417031129405711</v>
      </c>
      <c r="H12" s="77">
        <v>31</v>
      </c>
      <c r="I12" s="74">
        <v>109</v>
      </c>
      <c r="J12" s="69">
        <f t="shared" si="1"/>
        <v>0.28440366972477066</v>
      </c>
      <c r="K12" s="77">
        <v>60</v>
      </c>
      <c r="L12" s="74">
        <v>450</v>
      </c>
      <c r="M12" s="69">
        <f t="shared" si="2"/>
        <v>0.13333333333333333</v>
      </c>
      <c r="N12" s="77">
        <f t="shared" si="4"/>
        <v>11354</v>
      </c>
      <c r="O12" s="74">
        <f t="shared" si="5"/>
        <v>132566</v>
      </c>
      <c r="P12" s="69">
        <f t="shared" ref="P12:P25" si="6">IF(O12=0, "NA", N12/O12)</f>
        <v>8.5647903685711263E-2</v>
      </c>
    </row>
    <row r="13" spans="1:17">
      <c r="A13" s="73">
        <v>2010</v>
      </c>
      <c r="B13" s="77">
        <v>11710</v>
      </c>
      <c r="C13" s="74">
        <v>173013</v>
      </c>
      <c r="D13" s="69">
        <f t="shared" si="0"/>
        <v>6.7682775282782215E-2</v>
      </c>
      <c r="E13" s="77">
        <v>660</v>
      </c>
      <c r="F13" s="74">
        <v>3896</v>
      </c>
      <c r="G13" s="69">
        <f t="shared" si="3"/>
        <v>0.16940451745379878</v>
      </c>
      <c r="H13" s="77">
        <v>52</v>
      </c>
      <c r="I13" s="74">
        <v>220</v>
      </c>
      <c r="J13" s="69">
        <f t="shared" si="1"/>
        <v>0.23636363636363636</v>
      </c>
      <c r="K13" s="77">
        <v>79</v>
      </c>
      <c r="L13" s="74">
        <v>478</v>
      </c>
      <c r="M13" s="69">
        <f t="shared" si="2"/>
        <v>0.16527196652719664</v>
      </c>
      <c r="N13" s="77">
        <f t="shared" si="4"/>
        <v>12501</v>
      </c>
      <c r="O13" s="74">
        <f t="shared" si="5"/>
        <v>177607</v>
      </c>
      <c r="P13" s="69">
        <f t="shared" si="6"/>
        <v>7.0385739300815847E-2</v>
      </c>
    </row>
    <row r="14" spans="1:17">
      <c r="A14" s="73">
        <v>2011</v>
      </c>
      <c r="B14" s="77">
        <v>11621</v>
      </c>
      <c r="C14" s="74">
        <v>194611</v>
      </c>
      <c r="D14" s="69">
        <f t="shared" si="0"/>
        <v>5.971399355637657E-2</v>
      </c>
      <c r="E14" s="77">
        <v>1118</v>
      </c>
      <c r="F14" s="74">
        <v>7014</v>
      </c>
      <c r="G14" s="69">
        <f t="shared" si="3"/>
        <v>0.15939549472483605</v>
      </c>
      <c r="H14" s="77">
        <v>92</v>
      </c>
      <c r="I14" s="74">
        <v>618</v>
      </c>
      <c r="J14" s="69">
        <f t="shared" si="1"/>
        <v>0.14886731391585761</v>
      </c>
      <c r="K14" s="77">
        <v>387</v>
      </c>
      <c r="L14" s="74">
        <v>1491</v>
      </c>
      <c r="M14" s="69">
        <f t="shared" si="2"/>
        <v>0.2595573440643863</v>
      </c>
      <c r="N14" s="77">
        <f t="shared" si="4"/>
        <v>13218</v>
      </c>
      <c r="O14" s="74">
        <f t="shared" si="5"/>
        <v>203734</v>
      </c>
      <c r="P14" s="69">
        <f t="shared" si="6"/>
        <v>6.4878714402112556E-2</v>
      </c>
    </row>
    <row r="15" spans="1:17">
      <c r="A15" s="73">
        <v>2012</v>
      </c>
      <c r="B15" s="77">
        <v>11286</v>
      </c>
      <c r="C15" s="74">
        <v>219023</v>
      </c>
      <c r="D15" s="69">
        <f t="shared" si="0"/>
        <v>5.1528834871223568E-2</v>
      </c>
      <c r="E15" s="77">
        <v>970</v>
      </c>
      <c r="F15" s="74">
        <v>7499</v>
      </c>
      <c r="G15" s="69">
        <f t="shared" si="3"/>
        <v>0.12935058007734365</v>
      </c>
      <c r="H15" s="77">
        <v>149</v>
      </c>
      <c r="I15" s="74">
        <v>929</v>
      </c>
      <c r="J15" s="69">
        <f t="shared" si="1"/>
        <v>0.16038751345532831</v>
      </c>
      <c r="K15" s="77">
        <v>350</v>
      </c>
      <c r="L15" s="74">
        <v>1461</v>
      </c>
      <c r="M15" s="69">
        <f t="shared" si="2"/>
        <v>0.23956194387405885</v>
      </c>
      <c r="N15" s="77">
        <f t="shared" si="4"/>
        <v>12755</v>
      </c>
      <c r="O15" s="74">
        <f t="shared" si="5"/>
        <v>228912</v>
      </c>
      <c r="P15" s="69">
        <f t="shared" si="6"/>
        <v>5.5720102047948555E-2</v>
      </c>
    </row>
    <row r="16" spans="1:17">
      <c r="A16" s="73">
        <v>2013</v>
      </c>
      <c r="B16" s="77">
        <v>10185</v>
      </c>
      <c r="C16" s="74">
        <v>249173</v>
      </c>
      <c r="D16" s="69">
        <f t="shared" si="0"/>
        <v>4.0875215211921036E-2</v>
      </c>
      <c r="E16" s="77">
        <v>856</v>
      </c>
      <c r="F16" s="74">
        <v>7260</v>
      </c>
      <c r="G16" s="69">
        <f t="shared" si="3"/>
        <v>0.11790633608815428</v>
      </c>
      <c r="H16" s="77">
        <v>172</v>
      </c>
      <c r="I16" s="74">
        <v>1218</v>
      </c>
      <c r="J16" s="69">
        <f t="shared" si="1"/>
        <v>0.14121510673234811</v>
      </c>
      <c r="K16" s="77">
        <v>302</v>
      </c>
      <c r="L16" s="74">
        <v>1300</v>
      </c>
      <c r="M16" s="69">
        <f t="shared" si="2"/>
        <v>0.2323076923076923</v>
      </c>
      <c r="N16" s="77">
        <f t="shared" si="4"/>
        <v>11515</v>
      </c>
      <c r="O16" s="74">
        <f t="shared" si="5"/>
        <v>258951</v>
      </c>
      <c r="P16" s="69">
        <f t="shared" si="6"/>
        <v>4.4467872300164898E-2</v>
      </c>
    </row>
    <row r="17" spans="1:25">
      <c r="A17" s="73">
        <v>2014</v>
      </c>
      <c r="B17" s="77">
        <v>9115</v>
      </c>
      <c r="C17" s="74">
        <v>269583</v>
      </c>
      <c r="D17" s="69">
        <f t="shared" si="0"/>
        <v>3.3811479210484344E-2</v>
      </c>
      <c r="E17" s="77">
        <v>877</v>
      </c>
      <c r="F17" s="74">
        <v>8478</v>
      </c>
      <c r="G17" s="69">
        <f t="shared" si="3"/>
        <v>0.10344420853974994</v>
      </c>
      <c r="H17" s="77">
        <v>235</v>
      </c>
      <c r="I17" s="74">
        <v>2706</v>
      </c>
      <c r="J17" s="69">
        <f t="shared" si="1"/>
        <v>8.6844050258684399E-2</v>
      </c>
      <c r="K17" s="77">
        <v>314</v>
      </c>
      <c r="L17" s="74">
        <v>1349</v>
      </c>
      <c r="M17" s="69">
        <f t="shared" si="2"/>
        <v>0.23276501111934766</v>
      </c>
      <c r="N17" s="77">
        <f t="shared" si="4"/>
        <v>10541</v>
      </c>
      <c r="O17" s="74">
        <f t="shared" si="5"/>
        <v>282116</v>
      </c>
      <c r="P17" s="69">
        <f t="shared" si="6"/>
        <v>3.7364063009542176E-2</v>
      </c>
    </row>
    <row r="18" spans="1:25">
      <c r="A18" s="73">
        <v>2015</v>
      </c>
      <c r="B18" s="77">
        <v>8319</v>
      </c>
      <c r="C18" s="74">
        <v>310391</v>
      </c>
      <c r="D18" s="69">
        <f t="shared" si="0"/>
        <v>2.6801679172398684E-2</v>
      </c>
      <c r="E18" s="77">
        <v>1008</v>
      </c>
      <c r="F18" s="74">
        <v>13673</v>
      </c>
      <c r="G18" s="69">
        <f t="shared" si="3"/>
        <v>7.372193373802384E-2</v>
      </c>
      <c r="H18" s="77">
        <v>160</v>
      </c>
      <c r="I18" s="74">
        <v>2332</v>
      </c>
      <c r="J18" s="69">
        <f t="shared" si="1"/>
        <v>6.86106346483705E-2</v>
      </c>
      <c r="K18" s="77">
        <v>490</v>
      </c>
      <c r="L18" s="74">
        <v>2793</v>
      </c>
      <c r="M18" s="69">
        <f t="shared" si="2"/>
        <v>0.17543859649122806</v>
      </c>
      <c r="N18" s="77">
        <f t="shared" si="4"/>
        <v>9977</v>
      </c>
      <c r="O18" s="74">
        <f t="shared" si="5"/>
        <v>329189</v>
      </c>
      <c r="P18" s="69">
        <f t="shared" si="6"/>
        <v>3.030781708987846E-2</v>
      </c>
    </row>
    <row r="19" spans="1:25">
      <c r="A19" s="73">
        <v>2016</v>
      </c>
      <c r="B19" s="77">
        <v>6589</v>
      </c>
      <c r="C19" s="74">
        <v>311717</v>
      </c>
      <c r="D19" s="69">
        <f t="shared" si="0"/>
        <v>2.1137762778417602E-2</v>
      </c>
      <c r="E19" s="77">
        <v>739</v>
      </c>
      <c r="F19" s="74">
        <v>15039</v>
      </c>
      <c r="G19" s="69">
        <f t="shared" si="3"/>
        <v>4.9138905512334595E-2</v>
      </c>
      <c r="H19" s="77">
        <v>102</v>
      </c>
      <c r="I19" s="74">
        <v>889</v>
      </c>
      <c r="J19" s="69">
        <f t="shared" si="1"/>
        <v>0.11473565804274466</v>
      </c>
      <c r="K19" s="77">
        <v>431</v>
      </c>
      <c r="L19" s="74">
        <v>2849</v>
      </c>
      <c r="M19" s="69">
        <f t="shared" si="2"/>
        <v>0.15128115128115127</v>
      </c>
      <c r="N19" s="77">
        <f t="shared" si="4"/>
        <v>7861</v>
      </c>
      <c r="O19" s="74">
        <f t="shared" si="5"/>
        <v>330494</v>
      </c>
      <c r="P19" s="69">
        <f t="shared" si="6"/>
        <v>2.3785605790120245E-2</v>
      </c>
    </row>
    <row r="20" spans="1:25">
      <c r="A20" s="73">
        <v>2017</v>
      </c>
      <c r="B20" s="77">
        <v>6102</v>
      </c>
      <c r="C20" s="74">
        <v>323572</v>
      </c>
      <c r="D20" s="69">
        <f t="shared" si="0"/>
        <v>1.8858244841951713E-2</v>
      </c>
      <c r="E20" s="77">
        <v>481</v>
      </c>
      <c r="F20" s="74">
        <v>14031</v>
      </c>
      <c r="G20" s="69">
        <f t="shared" si="3"/>
        <v>3.4281234409521771E-2</v>
      </c>
      <c r="H20" s="77">
        <v>47</v>
      </c>
      <c r="I20" s="74">
        <v>609</v>
      </c>
      <c r="J20" s="69">
        <f t="shared" si="1"/>
        <v>7.7175697865353041E-2</v>
      </c>
      <c r="K20" s="77">
        <v>272</v>
      </c>
      <c r="L20" s="74">
        <v>2430</v>
      </c>
      <c r="M20" s="69">
        <f t="shared" si="2"/>
        <v>0.11193415637860082</v>
      </c>
      <c r="N20" s="77">
        <f t="shared" si="4"/>
        <v>6902</v>
      </c>
      <c r="O20" s="74">
        <f t="shared" si="5"/>
        <v>340642</v>
      </c>
      <c r="P20" s="69">
        <f t="shared" si="6"/>
        <v>2.0261741065400039E-2</v>
      </c>
    </row>
    <row r="21" spans="1:25">
      <c r="A21" s="73">
        <v>2018</v>
      </c>
      <c r="B21" s="77">
        <v>6280</v>
      </c>
      <c r="C21" s="74">
        <v>323340</v>
      </c>
      <c r="D21" s="69">
        <f t="shared" si="0"/>
        <v>1.9422279952990659E-2</v>
      </c>
      <c r="E21" s="77">
        <v>346</v>
      </c>
      <c r="F21" s="74">
        <v>11848</v>
      </c>
      <c r="G21" s="69">
        <f t="shared" si="3"/>
        <v>2.9203241053342335E-2</v>
      </c>
      <c r="H21" s="77">
        <v>66</v>
      </c>
      <c r="I21" s="74">
        <v>767</v>
      </c>
      <c r="J21" s="69">
        <f t="shared" si="1"/>
        <v>8.6049543676662316E-2</v>
      </c>
      <c r="K21" s="77">
        <v>227</v>
      </c>
      <c r="L21" s="74">
        <v>2419</v>
      </c>
      <c r="M21" s="69">
        <f t="shared" si="2"/>
        <v>9.3840429929723024E-2</v>
      </c>
      <c r="N21" s="77">
        <f t="shared" si="4"/>
        <v>6919</v>
      </c>
      <c r="O21" s="74">
        <f t="shared" si="5"/>
        <v>338374</v>
      </c>
      <c r="P21" s="69">
        <f t="shared" si="6"/>
        <v>2.0447788541672823E-2</v>
      </c>
    </row>
    <row r="22" spans="1:25">
      <c r="A22" s="73">
        <v>2019</v>
      </c>
      <c r="B22" s="77">
        <v>4355</v>
      </c>
      <c r="C22" s="74">
        <v>313684</v>
      </c>
      <c r="D22" s="69">
        <f t="shared" si="0"/>
        <v>1.3883398579462134E-2</v>
      </c>
      <c r="E22" s="77">
        <v>370</v>
      </c>
      <c r="F22" s="74">
        <v>16372</v>
      </c>
      <c r="G22" s="69">
        <f t="shared" si="3"/>
        <v>2.2599560224774003E-2</v>
      </c>
      <c r="H22" s="77">
        <v>7</v>
      </c>
      <c r="I22" s="74">
        <v>184</v>
      </c>
      <c r="J22" s="69">
        <f t="shared" si="1"/>
        <v>3.8043478260869568E-2</v>
      </c>
      <c r="K22" s="77">
        <v>243</v>
      </c>
      <c r="L22" s="74">
        <v>3419</v>
      </c>
      <c r="M22" s="69">
        <f t="shared" si="2"/>
        <v>7.1073413278736466E-2</v>
      </c>
      <c r="N22" s="77">
        <f t="shared" si="4"/>
        <v>4975</v>
      </c>
      <c r="O22" s="74">
        <f t="shared" si="5"/>
        <v>333659</v>
      </c>
      <c r="P22" s="69">
        <f t="shared" si="6"/>
        <v>1.4910432507440232E-2</v>
      </c>
    </row>
    <row r="23" spans="1:25">
      <c r="A23" s="73">
        <v>2020</v>
      </c>
      <c r="B23" s="77">
        <v>3286</v>
      </c>
      <c r="C23" s="74">
        <v>222996</v>
      </c>
      <c r="D23" s="69">
        <f t="shared" si="0"/>
        <v>1.4735690326283879E-2</v>
      </c>
      <c r="E23" s="77">
        <v>169</v>
      </c>
      <c r="F23" s="74">
        <v>8067</v>
      </c>
      <c r="G23" s="69">
        <f t="shared" si="3"/>
        <v>2.0949547539357877E-2</v>
      </c>
      <c r="H23" s="77">
        <v>25</v>
      </c>
      <c r="I23" s="74">
        <v>507</v>
      </c>
      <c r="J23" s="69">
        <f t="shared" si="1"/>
        <v>4.9309664694280081E-2</v>
      </c>
      <c r="K23" s="77">
        <v>90</v>
      </c>
      <c r="L23" s="74">
        <v>1745</v>
      </c>
      <c r="M23" s="69">
        <f t="shared" si="2"/>
        <v>5.1575931232091692E-2</v>
      </c>
      <c r="N23" s="77">
        <f t="shared" si="4"/>
        <v>3570</v>
      </c>
      <c r="O23" s="74">
        <f t="shared" si="5"/>
        <v>233315</v>
      </c>
      <c r="P23" s="69">
        <f t="shared" si="6"/>
        <v>1.5301202237318647E-2</v>
      </c>
    </row>
    <row r="24" spans="1:25">
      <c r="A24" s="73">
        <v>2021</v>
      </c>
      <c r="B24" s="77">
        <v>832</v>
      </c>
      <c r="C24" s="74">
        <v>38173</v>
      </c>
      <c r="D24" s="69">
        <f t="shared" si="0"/>
        <v>2.179550991538522E-2</v>
      </c>
      <c r="E24" s="77">
        <v>113</v>
      </c>
      <c r="F24" s="74">
        <v>775</v>
      </c>
      <c r="G24" s="69">
        <f t="shared" si="3"/>
        <v>0.14580645161290323</v>
      </c>
      <c r="H24" s="77">
        <v>14</v>
      </c>
      <c r="I24" s="74">
        <v>149</v>
      </c>
      <c r="J24" s="69">
        <f t="shared" si="1"/>
        <v>9.3959731543624164E-2</v>
      </c>
      <c r="K24" s="77">
        <v>24</v>
      </c>
      <c r="L24" s="74">
        <v>189</v>
      </c>
      <c r="M24" s="69">
        <f t="shared" si="2"/>
        <v>0.12698412698412698</v>
      </c>
      <c r="N24" s="77">
        <f t="shared" si="4"/>
        <v>983</v>
      </c>
      <c r="O24" s="74">
        <f t="shared" si="5"/>
        <v>39286</v>
      </c>
      <c r="P24" s="69">
        <f t="shared" si="6"/>
        <v>2.5021636206282137E-2</v>
      </c>
    </row>
    <row r="25" spans="1:25" ht="13.5" thickBot="1">
      <c r="A25" s="73">
        <v>2022</v>
      </c>
      <c r="B25" s="132">
        <v>29</v>
      </c>
      <c r="C25" s="133">
        <v>328</v>
      </c>
      <c r="D25" s="93">
        <f t="shared" si="0"/>
        <v>8.8414634146341459E-2</v>
      </c>
      <c r="E25" s="132">
        <v>7</v>
      </c>
      <c r="F25" s="133">
        <v>26</v>
      </c>
      <c r="G25" s="93">
        <f t="shared" si="3"/>
        <v>0.26923076923076922</v>
      </c>
      <c r="H25" s="132">
        <v>0</v>
      </c>
      <c r="I25" s="133">
        <v>1</v>
      </c>
      <c r="J25" s="93">
        <f t="shared" si="1"/>
        <v>0</v>
      </c>
      <c r="K25" s="132">
        <v>1</v>
      </c>
      <c r="L25" s="133">
        <v>4</v>
      </c>
      <c r="M25" s="93">
        <f t="shared" si="2"/>
        <v>0.25</v>
      </c>
      <c r="N25" s="132">
        <f t="shared" si="4"/>
        <v>37</v>
      </c>
      <c r="O25" s="133">
        <f t="shared" si="5"/>
        <v>359</v>
      </c>
      <c r="P25" s="93">
        <f t="shared" si="6"/>
        <v>0.10306406685236769</v>
      </c>
      <c r="X25" s="142"/>
      <c r="Y25" s="222"/>
    </row>
    <row r="26" spans="1:25" ht="13.5" thickBot="1">
      <c r="A26" s="59" t="s">
        <v>27</v>
      </c>
      <c r="B26" s="129">
        <f>SUM(B10:B25)</f>
        <v>129664</v>
      </c>
      <c r="C26" s="130">
        <f>SUM(C10:C25)</f>
        <v>3365501</v>
      </c>
      <c r="D26" s="131">
        <f>B26/C26</f>
        <v>3.8527399041034305E-2</v>
      </c>
      <c r="E26" s="129">
        <f>SUM(E10:E25)</f>
        <v>9278</v>
      </c>
      <c r="F26" s="130">
        <f>SUM(F10:F25)</f>
        <v>123480</v>
      </c>
      <c r="G26" s="131">
        <f>E26/F26</f>
        <v>7.5137674117265948E-2</v>
      </c>
      <c r="H26" s="129">
        <f>SUM(H10:H25)</f>
        <v>1161</v>
      </c>
      <c r="I26" s="130">
        <f>SUM(I10:I25)</f>
        <v>11384</v>
      </c>
      <c r="J26" s="131">
        <f>H26/I26</f>
        <v>0.1019852424455376</v>
      </c>
      <c r="K26" s="129">
        <f>SUM(K10:K25)</f>
        <v>3691</v>
      </c>
      <c r="L26" s="130">
        <f>SUM(L10:L25)</f>
        <v>25023</v>
      </c>
      <c r="M26" s="131">
        <f>K26/L26</f>
        <v>0.14750429604763618</v>
      </c>
      <c r="N26" s="129">
        <f>SUM(N10:N25)</f>
        <v>143794</v>
      </c>
      <c r="O26" s="130">
        <f>SUM(O10:O25)</f>
        <v>3525388</v>
      </c>
      <c r="P26" s="131">
        <f>N26/O26</f>
        <v>4.0788134525901833E-2</v>
      </c>
    </row>
    <row r="27" spans="1:25" ht="13">
      <c r="A27" s="30"/>
      <c r="B27" s="82"/>
      <c r="C27" s="106"/>
      <c r="D27" s="106"/>
      <c r="E27" s="82"/>
      <c r="F27" s="82"/>
      <c r="G27" s="106"/>
      <c r="H27" s="82"/>
      <c r="I27" s="106"/>
      <c r="J27" s="106"/>
      <c r="K27" s="82"/>
      <c r="L27" s="82"/>
      <c r="M27" s="106"/>
      <c r="N27" s="82"/>
      <c r="O27" s="82"/>
      <c r="P27" s="106"/>
      <c r="Q27" s="82"/>
    </row>
    <row r="28" spans="1:25">
      <c r="A28" s="95"/>
      <c r="L28" s="99"/>
      <c r="M28" s="99"/>
      <c r="Q28" s="99"/>
      <c r="R28" s="99"/>
    </row>
  </sheetData>
  <mergeCells count="7">
    <mergeCell ref="A4:P5"/>
    <mergeCell ref="A8:A9"/>
    <mergeCell ref="N8:P8"/>
    <mergeCell ref="B8:D8"/>
    <mergeCell ref="E8:G8"/>
    <mergeCell ref="H8:J8"/>
    <mergeCell ref="K8:M8"/>
  </mergeCells>
  <phoneticPr fontId="0" type="noConversion"/>
  <pageMargins left="0.75" right="0.75" top="1" bottom="1" header="0.5" footer="0.5"/>
  <pageSetup scale="42" orientation="landscape" r:id="rId1"/>
  <headerFooter alignWithMargins="0">
    <oddFooter>&amp;C&amp;14B-&amp;P-4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P77"/>
  <sheetViews>
    <sheetView zoomScale="80" zoomScaleNormal="80" workbookViewId="0"/>
  </sheetViews>
  <sheetFormatPr defaultColWidth="9.1796875" defaultRowHeight="12.5"/>
  <cols>
    <col min="2" max="2" width="8.1796875" bestFit="1" customWidth="1"/>
    <col min="3" max="3" width="8.81640625" bestFit="1" customWidth="1"/>
    <col min="5" max="5" width="8.1796875" bestFit="1" customWidth="1"/>
    <col min="6" max="6" width="9.81640625" bestFit="1" customWidth="1"/>
    <col min="8" max="8" width="8.1796875" bestFit="1" customWidth="1"/>
    <col min="9" max="9" width="10.54296875" customWidth="1"/>
  </cols>
  <sheetData>
    <row r="1" spans="1:10" ht="18">
      <c r="A1" s="11" t="s">
        <v>21</v>
      </c>
      <c r="B1" s="66"/>
      <c r="C1" s="66"/>
      <c r="D1" s="66"/>
      <c r="E1" s="66"/>
      <c r="F1" s="66"/>
      <c r="G1" s="66"/>
    </row>
    <row r="2" spans="1:10" ht="13">
      <c r="A2" s="48" t="s">
        <v>47</v>
      </c>
      <c r="B2" s="66"/>
      <c r="C2" s="66"/>
      <c r="D2" s="66"/>
      <c r="E2" s="66"/>
      <c r="F2" s="66"/>
      <c r="G2" s="66"/>
    </row>
    <row r="3" spans="1:10">
      <c r="A3" s="55"/>
      <c r="B3" s="66"/>
      <c r="C3" s="66"/>
      <c r="D3" s="66"/>
      <c r="E3" s="66"/>
      <c r="F3" s="66"/>
      <c r="G3" s="66"/>
    </row>
    <row r="4" spans="1:10" ht="12.75" customHeight="1">
      <c r="A4" s="289" t="s">
        <v>48</v>
      </c>
      <c r="B4" s="289"/>
      <c r="C4" s="289"/>
      <c r="D4" s="289"/>
      <c r="E4" s="289"/>
      <c r="F4" s="289"/>
      <c r="G4" s="289"/>
      <c r="H4" s="289"/>
      <c r="I4" s="289"/>
      <c r="J4" s="289"/>
    </row>
    <row r="5" spans="1:10">
      <c r="A5" s="289"/>
      <c r="B5" s="289"/>
      <c r="C5" s="289"/>
      <c r="D5" s="289"/>
      <c r="E5" s="289"/>
      <c r="F5" s="289"/>
      <c r="G5" s="289"/>
      <c r="H5" s="289"/>
      <c r="I5" s="289"/>
      <c r="J5" s="289"/>
    </row>
    <row r="6" spans="1:10">
      <c r="A6" s="289"/>
      <c r="B6" s="289"/>
      <c r="C6" s="289"/>
      <c r="D6" s="289"/>
      <c r="E6" s="289"/>
      <c r="F6" s="289"/>
      <c r="G6" s="289"/>
      <c r="H6" s="289"/>
      <c r="I6" s="289"/>
      <c r="J6" s="289"/>
    </row>
    <row r="7" spans="1:10">
      <c r="A7" s="216"/>
      <c r="B7" s="216"/>
      <c r="C7" s="216"/>
      <c r="D7" s="216"/>
      <c r="E7" s="216"/>
      <c r="F7" s="216"/>
      <c r="G7" s="216"/>
      <c r="H7" s="216"/>
      <c r="I7" s="216"/>
      <c r="J7" s="216"/>
    </row>
    <row r="8" spans="1:10" ht="13" thickBot="1"/>
    <row r="9" spans="1:10" ht="12.75" customHeight="1">
      <c r="A9" s="284" t="s">
        <v>24</v>
      </c>
      <c r="B9" s="286" t="s">
        <v>31</v>
      </c>
      <c r="C9" s="287"/>
      <c r="D9" s="288"/>
      <c r="E9" s="286" t="s">
        <v>32</v>
      </c>
      <c r="F9" s="287"/>
      <c r="G9" s="288"/>
      <c r="H9" s="286" t="s">
        <v>27</v>
      </c>
      <c r="I9" s="287"/>
      <c r="J9" s="288"/>
    </row>
    <row r="10" spans="1:10" ht="13.5" customHeight="1" thickBot="1">
      <c r="A10" s="285"/>
      <c r="B10" s="39" t="s">
        <v>44</v>
      </c>
      <c r="C10" s="40" t="s">
        <v>45</v>
      </c>
      <c r="D10" s="41" t="s">
        <v>46</v>
      </c>
      <c r="E10" s="39" t="s">
        <v>44</v>
      </c>
      <c r="F10" s="40" t="s">
        <v>45</v>
      </c>
      <c r="G10" s="41" t="s">
        <v>46</v>
      </c>
      <c r="H10" s="39" t="s">
        <v>44</v>
      </c>
      <c r="I10" s="40" t="s">
        <v>45</v>
      </c>
      <c r="J10" s="41" t="s">
        <v>46</v>
      </c>
    </row>
    <row r="11" spans="1:10">
      <c r="A11" s="223">
        <v>1984</v>
      </c>
      <c r="B11" s="224">
        <v>1</v>
      </c>
      <c r="C11" s="198">
        <v>2</v>
      </c>
      <c r="D11" s="162">
        <f t="shared" ref="D11:D33" si="0">IF(C11=0, "NA", B11/C11)</f>
        <v>0.5</v>
      </c>
      <c r="E11" s="224">
        <v>4</v>
      </c>
      <c r="F11" s="198">
        <v>82</v>
      </c>
      <c r="G11" s="162">
        <f t="shared" ref="G11:G49" si="1">IF(F11=0, "NA", E11/F11)</f>
        <v>4.878048780487805E-2</v>
      </c>
      <c r="H11" s="225">
        <f>SUM(B11,E11)</f>
        <v>5</v>
      </c>
      <c r="I11" s="198">
        <f>SUM(C11,F11)</f>
        <v>84</v>
      </c>
      <c r="J11" s="162">
        <f t="shared" ref="J11:J37" si="2">IF(I11=0, "NA", H11/I11)</f>
        <v>5.9523809523809521E-2</v>
      </c>
    </row>
    <row r="12" spans="1:10">
      <c r="A12" s="125">
        <v>1985</v>
      </c>
      <c r="B12" s="226">
        <v>0</v>
      </c>
      <c r="C12" s="200">
        <v>1</v>
      </c>
      <c r="D12" s="69">
        <f t="shared" si="0"/>
        <v>0</v>
      </c>
      <c r="E12" s="226">
        <v>7</v>
      </c>
      <c r="F12" s="200">
        <v>174</v>
      </c>
      <c r="G12" s="69">
        <f t="shared" si="1"/>
        <v>4.0229885057471264E-2</v>
      </c>
      <c r="H12" s="227">
        <f>SUM(B12,E12)</f>
        <v>7</v>
      </c>
      <c r="I12" s="200">
        <f>SUM(C12,F12)</f>
        <v>175</v>
      </c>
      <c r="J12" s="69">
        <f t="shared" si="2"/>
        <v>0.04</v>
      </c>
    </row>
    <row r="13" spans="1:10">
      <c r="A13" s="125">
        <v>1986</v>
      </c>
      <c r="B13" s="226">
        <v>0</v>
      </c>
      <c r="C13" s="200">
        <v>9</v>
      </c>
      <c r="D13" s="69">
        <f t="shared" si="0"/>
        <v>0</v>
      </c>
      <c r="E13" s="226">
        <v>6</v>
      </c>
      <c r="F13" s="200">
        <v>238</v>
      </c>
      <c r="G13" s="69">
        <f t="shared" si="1"/>
        <v>2.5210084033613446E-2</v>
      </c>
      <c r="H13" s="227">
        <f t="shared" ref="H13:H41" si="3">SUM(B13,E13)</f>
        <v>6</v>
      </c>
      <c r="I13" s="200">
        <f t="shared" ref="I13:I41" si="4">SUM(C13,F13)</f>
        <v>247</v>
      </c>
      <c r="J13" s="69">
        <f t="shared" si="2"/>
        <v>2.4291497975708502E-2</v>
      </c>
    </row>
    <row r="14" spans="1:10">
      <c r="A14" s="125">
        <v>1987</v>
      </c>
      <c r="B14" s="226">
        <v>0</v>
      </c>
      <c r="C14" s="200">
        <v>14</v>
      </c>
      <c r="D14" s="69">
        <f t="shared" si="0"/>
        <v>0</v>
      </c>
      <c r="E14" s="226">
        <v>21</v>
      </c>
      <c r="F14" s="200">
        <v>371</v>
      </c>
      <c r="G14" s="69">
        <f t="shared" si="1"/>
        <v>5.6603773584905662E-2</v>
      </c>
      <c r="H14" s="227">
        <f t="shared" si="3"/>
        <v>21</v>
      </c>
      <c r="I14" s="200">
        <f t="shared" si="4"/>
        <v>385</v>
      </c>
      <c r="J14" s="69">
        <f t="shared" si="2"/>
        <v>5.4545454545454543E-2</v>
      </c>
    </row>
    <row r="15" spans="1:10">
      <c r="A15" s="125">
        <v>1988</v>
      </c>
      <c r="B15" s="226">
        <v>0</v>
      </c>
      <c r="C15" s="200">
        <v>14</v>
      </c>
      <c r="D15" s="69">
        <f t="shared" si="0"/>
        <v>0</v>
      </c>
      <c r="E15" s="226">
        <v>13</v>
      </c>
      <c r="F15" s="200">
        <v>327</v>
      </c>
      <c r="G15" s="69">
        <f t="shared" si="1"/>
        <v>3.9755351681957186E-2</v>
      </c>
      <c r="H15" s="227">
        <f t="shared" si="3"/>
        <v>13</v>
      </c>
      <c r="I15" s="200">
        <f t="shared" si="4"/>
        <v>341</v>
      </c>
      <c r="J15" s="69">
        <f t="shared" si="2"/>
        <v>3.8123167155425221E-2</v>
      </c>
    </row>
    <row r="16" spans="1:10">
      <c r="A16" s="125">
        <v>1989</v>
      </c>
      <c r="B16" s="226">
        <v>1</v>
      </c>
      <c r="C16" s="200">
        <v>24</v>
      </c>
      <c r="D16" s="69">
        <f t="shared" si="0"/>
        <v>4.1666666666666664E-2</v>
      </c>
      <c r="E16" s="226">
        <v>14</v>
      </c>
      <c r="F16" s="200">
        <v>277</v>
      </c>
      <c r="G16" s="69">
        <f t="shared" si="1"/>
        <v>5.0541516245487361E-2</v>
      </c>
      <c r="H16" s="227">
        <f t="shared" si="3"/>
        <v>15</v>
      </c>
      <c r="I16" s="200">
        <f t="shared" si="4"/>
        <v>301</v>
      </c>
      <c r="J16" s="69">
        <f t="shared" si="2"/>
        <v>4.9833887043189369E-2</v>
      </c>
    </row>
    <row r="17" spans="1:10">
      <c r="A17" s="125">
        <v>1990</v>
      </c>
      <c r="B17" s="226">
        <v>0</v>
      </c>
      <c r="C17" s="200">
        <v>8</v>
      </c>
      <c r="D17" s="69">
        <f t="shared" si="0"/>
        <v>0</v>
      </c>
      <c r="E17" s="226">
        <v>15</v>
      </c>
      <c r="F17" s="200">
        <v>231</v>
      </c>
      <c r="G17" s="69">
        <f t="shared" si="1"/>
        <v>6.4935064935064929E-2</v>
      </c>
      <c r="H17" s="227">
        <f t="shared" si="3"/>
        <v>15</v>
      </c>
      <c r="I17" s="200">
        <f t="shared" si="4"/>
        <v>239</v>
      </c>
      <c r="J17" s="69">
        <f t="shared" si="2"/>
        <v>6.2761506276150625E-2</v>
      </c>
    </row>
    <row r="18" spans="1:10">
      <c r="A18" s="125">
        <v>1991</v>
      </c>
      <c r="B18" s="226">
        <v>0</v>
      </c>
      <c r="C18" s="200">
        <v>9</v>
      </c>
      <c r="D18" s="69">
        <f t="shared" si="0"/>
        <v>0</v>
      </c>
      <c r="E18" s="226">
        <v>9</v>
      </c>
      <c r="F18" s="200">
        <v>208</v>
      </c>
      <c r="G18" s="69">
        <f t="shared" si="1"/>
        <v>4.3269230769230768E-2</v>
      </c>
      <c r="H18" s="227">
        <f t="shared" si="3"/>
        <v>9</v>
      </c>
      <c r="I18" s="200">
        <f t="shared" si="4"/>
        <v>217</v>
      </c>
      <c r="J18" s="69">
        <f t="shared" si="2"/>
        <v>4.1474654377880185E-2</v>
      </c>
    </row>
    <row r="19" spans="1:10">
      <c r="A19" s="125">
        <v>1992</v>
      </c>
      <c r="B19" s="226">
        <v>1</v>
      </c>
      <c r="C19" s="200">
        <v>10</v>
      </c>
      <c r="D19" s="69">
        <f t="shared" si="0"/>
        <v>0.1</v>
      </c>
      <c r="E19" s="226">
        <v>12</v>
      </c>
      <c r="F19" s="200">
        <v>213</v>
      </c>
      <c r="G19" s="69">
        <f t="shared" si="1"/>
        <v>5.6338028169014086E-2</v>
      </c>
      <c r="H19" s="227">
        <f t="shared" si="3"/>
        <v>13</v>
      </c>
      <c r="I19" s="200">
        <f t="shared" si="4"/>
        <v>223</v>
      </c>
      <c r="J19" s="69">
        <f t="shared" si="2"/>
        <v>5.829596412556054E-2</v>
      </c>
    </row>
    <row r="20" spans="1:10">
      <c r="A20" s="125">
        <v>1993</v>
      </c>
      <c r="B20" s="226">
        <v>0</v>
      </c>
      <c r="C20" s="200">
        <v>12</v>
      </c>
      <c r="D20" s="69">
        <f t="shared" si="0"/>
        <v>0</v>
      </c>
      <c r="E20" s="226">
        <v>10</v>
      </c>
      <c r="F20" s="200">
        <v>332</v>
      </c>
      <c r="G20" s="69">
        <f t="shared" si="1"/>
        <v>3.0120481927710843E-2</v>
      </c>
      <c r="H20" s="227">
        <f t="shared" si="3"/>
        <v>10</v>
      </c>
      <c r="I20" s="200">
        <f t="shared" si="4"/>
        <v>344</v>
      </c>
      <c r="J20" s="69">
        <f t="shared" si="2"/>
        <v>2.9069767441860465E-2</v>
      </c>
    </row>
    <row r="21" spans="1:10">
      <c r="A21" s="125">
        <v>1994</v>
      </c>
      <c r="B21" s="226">
        <v>3</v>
      </c>
      <c r="C21" s="200">
        <v>42</v>
      </c>
      <c r="D21" s="69">
        <f t="shared" si="0"/>
        <v>7.1428571428571425E-2</v>
      </c>
      <c r="E21" s="226">
        <v>14</v>
      </c>
      <c r="F21" s="200">
        <v>471</v>
      </c>
      <c r="G21" s="69">
        <f t="shared" si="1"/>
        <v>2.9723991507430998E-2</v>
      </c>
      <c r="H21" s="227">
        <f t="shared" si="3"/>
        <v>17</v>
      </c>
      <c r="I21" s="200">
        <f t="shared" si="4"/>
        <v>513</v>
      </c>
      <c r="J21" s="69">
        <f t="shared" si="2"/>
        <v>3.3138401559454189E-2</v>
      </c>
    </row>
    <row r="22" spans="1:10">
      <c r="A22" s="125">
        <v>1995</v>
      </c>
      <c r="B22" s="226">
        <v>3</v>
      </c>
      <c r="C22" s="200">
        <v>73</v>
      </c>
      <c r="D22" s="69">
        <f t="shared" si="0"/>
        <v>4.1095890410958902E-2</v>
      </c>
      <c r="E22" s="226">
        <v>14</v>
      </c>
      <c r="F22" s="200">
        <v>751</v>
      </c>
      <c r="G22" s="69">
        <f t="shared" si="1"/>
        <v>1.8641810918774968E-2</v>
      </c>
      <c r="H22" s="227">
        <f t="shared" si="3"/>
        <v>17</v>
      </c>
      <c r="I22" s="200">
        <f t="shared" si="4"/>
        <v>824</v>
      </c>
      <c r="J22" s="69">
        <f t="shared" si="2"/>
        <v>2.063106796116505E-2</v>
      </c>
    </row>
    <row r="23" spans="1:10">
      <c r="A23" s="125">
        <v>1996</v>
      </c>
      <c r="B23" s="226">
        <v>1</v>
      </c>
      <c r="C23" s="200">
        <v>73</v>
      </c>
      <c r="D23" s="69">
        <f t="shared" si="0"/>
        <v>1.3698630136986301E-2</v>
      </c>
      <c r="E23" s="226">
        <v>10</v>
      </c>
      <c r="F23" s="200">
        <v>737</v>
      </c>
      <c r="G23" s="69">
        <f t="shared" si="1"/>
        <v>1.3568521031207599E-2</v>
      </c>
      <c r="H23" s="227">
        <f t="shared" si="3"/>
        <v>11</v>
      </c>
      <c r="I23" s="200">
        <f t="shared" si="4"/>
        <v>810</v>
      </c>
      <c r="J23" s="69">
        <f t="shared" si="2"/>
        <v>1.3580246913580247E-2</v>
      </c>
    </row>
    <row r="24" spans="1:10">
      <c r="A24" s="125">
        <v>1997</v>
      </c>
      <c r="B24" s="226">
        <v>4</v>
      </c>
      <c r="C24" s="200">
        <v>146</v>
      </c>
      <c r="D24" s="69">
        <f t="shared" si="0"/>
        <v>2.7397260273972601E-2</v>
      </c>
      <c r="E24" s="226">
        <v>24</v>
      </c>
      <c r="F24" s="200">
        <v>888</v>
      </c>
      <c r="G24" s="69">
        <f t="shared" si="1"/>
        <v>2.7027027027027029E-2</v>
      </c>
      <c r="H24" s="227">
        <f t="shared" si="3"/>
        <v>28</v>
      </c>
      <c r="I24" s="200">
        <f t="shared" si="4"/>
        <v>1034</v>
      </c>
      <c r="J24" s="69">
        <f t="shared" si="2"/>
        <v>2.7079303675048357E-2</v>
      </c>
    </row>
    <row r="25" spans="1:10">
      <c r="A25" s="125">
        <v>1998</v>
      </c>
      <c r="B25" s="226">
        <v>6</v>
      </c>
      <c r="C25" s="200">
        <v>62</v>
      </c>
      <c r="D25" s="69">
        <f t="shared" si="0"/>
        <v>9.6774193548387094E-2</v>
      </c>
      <c r="E25" s="226">
        <v>42</v>
      </c>
      <c r="F25" s="200">
        <v>1079</v>
      </c>
      <c r="G25" s="69">
        <f t="shared" si="1"/>
        <v>3.8924930491195553E-2</v>
      </c>
      <c r="H25" s="227">
        <f t="shared" si="3"/>
        <v>48</v>
      </c>
      <c r="I25" s="200">
        <f t="shared" si="4"/>
        <v>1141</v>
      </c>
      <c r="J25" s="69">
        <f t="shared" si="2"/>
        <v>4.2068361086765996E-2</v>
      </c>
    </row>
    <row r="26" spans="1:10">
      <c r="A26" s="125">
        <v>1999</v>
      </c>
      <c r="B26" s="226">
        <v>8</v>
      </c>
      <c r="C26" s="200">
        <v>260</v>
      </c>
      <c r="D26" s="69">
        <f t="shared" si="0"/>
        <v>3.0769230769230771E-2</v>
      </c>
      <c r="E26" s="226">
        <v>26</v>
      </c>
      <c r="F26" s="200">
        <v>1530</v>
      </c>
      <c r="G26" s="69">
        <f t="shared" si="1"/>
        <v>1.699346405228758E-2</v>
      </c>
      <c r="H26" s="227">
        <f t="shared" si="3"/>
        <v>34</v>
      </c>
      <c r="I26" s="200">
        <f t="shared" si="4"/>
        <v>1790</v>
      </c>
      <c r="J26" s="69">
        <f t="shared" si="2"/>
        <v>1.899441340782123E-2</v>
      </c>
    </row>
    <row r="27" spans="1:10">
      <c r="A27" s="125">
        <v>2000</v>
      </c>
      <c r="B27" s="226">
        <v>6</v>
      </c>
      <c r="C27" s="200">
        <v>270</v>
      </c>
      <c r="D27" s="69">
        <f t="shared" si="0"/>
        <v>2.2222222222222223E-2</v>
      </c>
      <c r="E27" s="226">
        <v>28</v>
      </c>
      <c r="F27" s="200">
        <v>1875</v>
      </c>
      <c r="G27" s="69">
        <f t="shared" si="1"/>
        <v>1.4933333333333333E-2</v>
      </c>
      <c r="H27" s="227">
        <f t="shared" si="3"/>
        <v>34</v>
      </c>
      <c r="I27" s="200">
        <f t="shared" si="4"/>
        <v>2145</v>
      </c>
      <c r="J27" s="69">
        <f t="shared" si="2"/>
        <v>1.5850815850815853E-2</v>
      </c>
    </row>
    <row r="28" spans="1:10">
      <c r="A28" s="125">
        <v>2001</v>
      </c>
      <c r="B28" s="226">
        <v>15</v>
      </c>
      <c r="C28" s="200">
        <v>315</v>
      </c>
      <c r="D28" s="69">
        <f t="shared" si="0"/>
        <v>4.7619047619047616E-2</v>
      </c>
      <c r="E28" s="226">
        <v>28</v>
      </c>
      <c r="F28" s="200">
        <v>1693</v>
      </c>
      <c r="G28" s="69">
        <f t="shared" si="1"/>
        <v>1.6538688718251624E-2</v>
      </c>
      <c r="H28" s="227">
        <f t="shared" si="3"/>
        <v>43</v>
      </c>
      <c r="I28" s="200">
        <f t="shared" si="4"/>
        <v>2008</v>
      </c>
      <c r="J28" s="69">
        <f t="shared" si="2"/>
        <v>2.141434262948207E-2</v>
      </c>
    </row>
    <row r="29" spans="1:10">
      <c r="A29" s="125">
        <v>2002</v>
      </c>
      <c r="B29" s="226">
        <v>6</v>
      </c>
      <c r="C29" s="200">
        <v>325</v>
      </c>
      <c r="D29" s="69">
        <f t="shared" si="0"/>
        <v>1.8461538461538463E-2</v>
      </c>
      <c r="E29" s="226">
        <v>39</v>
      </c>
      <c r="F29" s="200">
        <v>1563</v>
      </c>
      <c r="G29" s="69">
        <f t="shared" si="1"/>
        <v>2.4952015355086371E-2</v>
      </c>
      <c r="H29" s="227">
        <f t="shared" si="3"/>
        <v>45</v>
      </c>
      <c r="I29" s="200">
        <f t="shared" si="4"/>
        <v>1888</v>
      </c>
      <c r="J29" s="69">
        <f t="shared" si="2"/>
        <v>2.3834745762711863E-2</v>
      </c>
    </row>
    <row r="30" spans="1:10">
      <c r="A30" s="125">
        <v>2003</v>
      </c>
      <c r="B30" s="226">
        <v>18</v>
      </c>
      <c r="C30" s="200">
        <v>340</v>
      </c>
      <c r="D30" s="69">
        <f t="shared" si="0"/>
        <v>5.2941176470588235E-2</v>
      </c>
      <c r="E30" s="226">
        <v>46</v>
      </c>
      <c r="F30" s="200">
        <v>1805</v>
      </c>
      <c r="G30" s="69">
        <f t="shared" si="1"/>
        <v>2.548476454293629E-2</v>
      </c>
      <c r="H30" s="227">
        <f t="shared" si="3"/>
        <v>64</v>
      </c>
      <c r="I30" s="200">
        <f t="shared" si="4"/>
        <v>2145</v>
      </c>
      <c r="J30" s="69">
        <f t="shared" si="2"/>
        <v>2.9836829836829837E-2</v>
      </c>
    </row>
    <row r="31" spans="1:10">
      <c r="A31" s="125">
        <v>2004</v>
      </c>
      <c r="B31" s="226">
        <v>21</v>
      </c>
      <c r="C31" s="200">
        <v>473</v>
      </c>
      <c r="D31" s="69">
        <f t="shared" si="0"/>
        <v>4.4397463002114168E-2</v>
      </c>
      <c r="E31" s="226">
        <v>63</v>
      </c>
      <c r="F31" s="200">
        <v>2510</v>
      </c>
      <c r="G31" s="69">
        <f t="shared" si="1"/>
        <v>2.5099601593625499E-2</v>
      </c>
      <c r="H31" s="227">
        <f t="shared" si="3"/>
        <v>84</v>
      </c>
      <c r="I31" s="200">
        <f t="shared" si="4"/>
        <v>2983</v>
      </c>
      <c r="J31" s="69">
        <f t="shared" si="2"/>
        <v>2.8159570901776735E-2</v>
      </c>
    </row>
    <row r="32" spans="1:10">
      <c r="A32" s="125">
        <v>2005</v>
      </c>
      <c r="B32" s="226">
        <v>24</v>
      </c>
      <c r="C32" s="200">
        <v>833</v>
      </c>
      <c r="D32" s="69">
        <f t="shared" si="0"/>
        <v>2.8811524609843937E-2</v>
      </c>
      <c r="E32" s="226">
        <v>116</v>
      </c>
      <c r="F32" s="200">
        <v>3166</v>
      </c>
      <c r="G32" s="69">
        <f t="shared" si="1"/>
        <v>3.6639292482627921E-2</v>
      </c>
      <c r="H32" s="227">
        <f t="shared" si="3"/>
        <v>140</v>
      </c>
      <c r="I32" s="200">
        <f t="shared" si="4"/>
        <v>3999</v>
      </c>
      <c r="J32" s="69">
        <f t="shared" si="2"/>
        <v>3.5008752188047013E-2</v>
      </c>
    </row>
    <row r="33" spans="1:12">
      <c r="A33" s="125">
        <v>2006</v>
      </c>
      <c r="B33" s="226">
        <v>32</v>
      </c>
      <c r="C33" s="200">
        <v>1239</v>
      </c>
      <c r="D33" s="69">
        <f t="shared" si="0"/>
        <v>2.5827280064568199E-2</v>
      </c>
      <c r="E33" s="226">
        <v>137</v>
      </c>
      <c r="F33" s="200">
        <v>3300</v>
      </c>
      <c r="G33" s="69">
        <f t="shared" si="1"/>
        <v>4.1515151515151512E-2</v>
      </c>
      <c r="H33" s="227">
        <f t="shared" si="3"/>
        <v>169</v>
      </c>
      <c r="I33" s="200">
        <f t="shared" si="4"/>
        <v>4539</v>
      </c>
      <c r="J33" s="69">
        <f t="shared" si="2"/>
        <v>3.7232870676360434E-2</v>
      </c>
      <c r="L33" s="17"/>
    </row>
    <row r="34" spans="1:12">
      <c r="A34" s="125">
        <v>2007</v>
      </c>
      <c r="B34" s="226"/>
      <c r="C34" s="200"/>
      <c r="D34" s="69"/>
      <c r="E34" s="226">
        <v>110</v>
      </c>
      <c r="F34" s="200">
        <v>3826</v>
      </c>
      <c r="G34" s="69">
        <f t="shared" si="1"/>
        <v>2.8750653423941452E-2</v>
      </c>
      <c r="H34" s="227">
        <f t="shared" si="3"/>
        <v>110</v>
      </c>
      <c r="I34" s="200">
        <f t="shared" si="4"/>
        <v>3826</v>
      </c>
      <c r="J34" s="69">
        <f t="shared" si="2"/>
        <v>2.8750653423941452E-2</v>
      </c>
    </row>
    <row r="35" spans="1:12">
      <c r="A35" s="125">
        <v>2008</v>
      </c>
      <c r="B35" s="226"/>
      <c r="C35" s="200"/>
      <c r="D35" s="69"/>
      <c r="E35" s="226">
        <v>63</v>
      </c>
      <c r="F35" s="200">
        <v>2180</v>
      </c>
      <c r="G35" s="69">
        <f t="shared" si="1"/>
        <v>2.8899082568807341E-2</v>
      </c>
      <c r="H35" s="227">
        <f t="shared" si="3"/>
        <v>63</v>
      </c>
      <c r="I35" s="200">
        <f t="shared" si="4"/>
        <v>2180</v>
      </c>
      <c r="J35" s="69">
        <f t="shared" si="2"/>
        <v>2.8899082568807341E-2</v>
      </c>
    </row>
    <row r="36" spans="1:12">
      <c r="A36" s="125">
        <v>2009</v>
      </c>
      <c r="B36" s="226"/>
      <c r="C36" s="200"/>
      <c r="D36" s="69"/>
      <c r="E36" s="226">
        <v>33</v>
      </c>
      <c r="F36" s="200">
        <v>1607</v>
      </c>
      <c r="G36" s="69">
        <f t="shared" si="1"/>
        <v>2.0535158680771624E-2</v>
      </c>
      <c r="H36" s="227">
        <f t="shared" si="3"/>
        <v>33</v>
      </c>
      <c r="I36" s="200">
        <f t="shared" si="4"/>
        <v>1607</v>
      </c>
      <c r="J36" s="69">
        <f t="shared" si="2"/>
        <v>2.0535158680771624E-2</v>
      </c>
    </row>
    <row r="37" spans="1:12">
      <c r="A37" s="125">
        <v>2010</v>
      </c>
      <c r="B37" s="226"/>
      <c r="C37" s="200"/>
      <c r="D37" s="69"/>
      <c r="E37" s="226">
        <v>39</v>
      </c>
      <c r="F37" s="200">
        <v>1613</v>
      </c>
      <c r="G37" s="69">
        <f t="shared" si="1"/>
        <v>2.4178549287042779E-2</v>
      </c>
      <c r="H37" s="227">
        <f t="shared" si="3"/>
        <v>39</v>
      </c>
      <c r="I37" s="200">
        <f t="shared" si="4"/>
        <v>1613</v>
      </c>
      <c r="J37" s="69">
        <f t="shared" si="2"/>
        <v>2.4178549287042779E-2</v>
      </c>
    </row>
    <row r="38" spans="1:12">
      <c r="A38" s="125">
        <v>2011</v>
      </c>
      <c r="B38" s="226"/>
      <c r="C38" s="200"/>
      <c r="D38" s="69"/>
      <c r="E38" s="226">
        <v>25</v>
      </c>
      <c r="F38" s="200">
        <v>1952</v>
      </c>
      <c r="G38" s="69">
        <f t="shared" si="1"/>
        <v>1.2807377049180328E-2</v>
      </c>
      <c r="H38" s="227">
        <f t="shared" si="3"/>
        <v>25</v>
      </c>
      <c r="I38" s="200">
        <f t="shared" si="4"/>
        <v>1952</v>
      </c>
      <c r="J38" s="69">
        <f t="shared" ref="J38:J49" si="5">IF(I38=0, "NA", H38/I38)</f>
        <v>1.2807377049180328E-2</v>
      </c>
    </row>
    <row r="39" spans="1:12">
      <c r="A39" s="125">
        <v>2012</v>
      </c>
      <c r="B39" s="226"/>
      <c r="C39" s="200"/>
      <c r="D39" s="69"/>
      <c r="E39" s="226">
        <v>31</v>
      </c>
      <c r="F39" s="200">
        <v>2977</v>
      </c>
      <c r="G39" s="69">
        <f t="shared" si="1"/>
        <v>1.0413167618407793E-2</v>
      </c>
      <c r="H39" s="227">
        <f t="shared" si="3"/>
        <v>31</v>
      </c>
      <c r="I39" s="200">
        <f t="shared" si="4"/>
        <v>2977</v>
      </c>
      <c r="J39" s="69">
        <f t="shared" si="5"/>
        <v>1.0413167618407793E-2</v>
      </c>
    </row>
    <row r="40" spans="1:12">
      <c r="A40" s="125">
        <v>2013</v>
      </c>
      <c r="B40" s="226"/>
      <c r="C40" s="200"/>
      <c r="D40" s="69"/>
      <c r="E40" s="226">
        <v>30</v>
      </c>
      <c r="F40" s="200">
        <v>2955</v>
      </c>
      <c r="G40" s="69">
        <f t="shared" si="1"/>
        <v>1.015228426395939E-2</v>
      </c>
      <c r="H40" s="227">
        <f t="shared" si="3"/>
        <v>30</v>
      </c>
      <c r="I40" s="200">
        <f t="shared" si="4"/>
        <v>2955</v>
      </c>
      <c r="J40" s="69">
        <f t="shared" si="5"/>
        <v>1.015228426395939E-2</v>
      </c>
    </row>
    <row r="41" spans="1:12">
      <c r="A41" s="125">
        <v>2014</v>
      </c>
      <c r="B41" s="226"/>
      <c r="C41" s="200"/>
      <c r="D41" s="69"/>
      <c r="E41" s="226">
        <v>25</v>
      </c>
      <c r="F41" s="200">
        <v>2738</v>
      </c>
      <c r="G41" s="69">
        <f t="shared" si="1"/>
        <v>9.1307523739956164E-3</v>
      </c>
      <c r="H41" s="227">
        <f t="shared" si="3"/>
        <v>25</v>
      </c>
      <c r="I41" s="200">
        <f t="shared" si="4"/>
        <v>2738</v>
      </c>
      <c r="J41" s="69">
        <f t="shared" si="5"/>
        <v>9.1307523739956164E-3</v>
      </c>
    </row>
    <row r="42" spans="1:12">
      <c r="A42" s="125">
        <v>2015</v>
      </c>
      <c r="B42" s="226"/>
      <c r="C42" s="200"/>
      <c r="D42" s="69"/>
      <c r="E42" s="226">
        <v>15</v>
      </c>
      <c r="F42" s="200">
        <v>4346</v>
      </c>
      <c r="G42" s="69">
        <f t="shared" si="1"/>
        <v>3.4514496088357111E-3</v>
      </c>
      <c r="H42" s="227">
        <f t="shared" ref="H42:H49" si="6">SUM(B42,E42)</f>
        <v>15</v>
      </c>
      <c r="I42" s="200">
        <f t="shared" ref="I42:I49" si="7">SUM(C42,F42)</f>
        <v>4346</v>
      </c>
      <c r="J42" s="69">
        <f t="shared" si="5"/>
        <v>3.4514496088357111E-3</v>
      </c>
    </row>
    <row r="43" spans="1:12">
      <c r="A43" s="125">
        <v>2016</v>
      </c>
      <c r="B43" s="226"/>
      <c r="C43" s="200"/>
      <c r="D43" s="69"/>
      <c r="E43" s="226">
        <v>16</v>
      </c>
      <c r="F43" s="200">
        <v>5728</v>
      </c>
      <c r="G43" s="69">
        <f t="shared" si="1"/>
        <v>2.7932960893854749E-3</v>
      </c>
      <c r="H43" s="227">
        <f t="shared" si="6"/>
        <v>16</v>
      </c>
      <c r="I43" s="200">
        <f t="shared" si="7"/>
        <v>5728</v>
      </c>
      <c r="J43" s="69">
        <f t="shared" si="5"/>
        <v>2.7932960893854749E-3</v>
      </c>
    </row>
    <row r="44" spans="1:12" ht="12.75" customHeight="1">
      <c r="A44" s="125">
        <v>2017</v>
      </c>
      <c r="B44" s="226"/>
      <c r="C44" s="200"/>
      <c r="D44" s="69"/>
      <c r="E44" s="226">
        <v>11</v>
      </c>
      <c r="F44" s="200">
        <v>5068</v>
      </c>
      <c r="G44" s="69">
        <f t="shared" si="1"/>
        <v>2.1704814522494082E-3</v>
      </c>
      <c r="H44" s="227">
        <f t="shared" si="6"/>
        <v>11</v>
      </c>
      <c r="I44" s="200">
        <f t="shared" si="7"/>
        <v>5068</v>
      </c>
      <c r="J44" s="69">
        <f t="shared" si="5"/>
        <v>2.1704814522494082E-3</v>
      </c>
    </row>
    <row r="45" spans="1:12">
      <c r="A45" s="125">
        <v>2018</v>
      </c>
      <c r="B45" s="226"/>
      <c r="C45" s="200"/>
      <c r="D45" s="69"/>
      <c r="E45" s="226">
        <v>4</v>
      </c>
      <c r="F45" s="200">
        <v>5159</v>
      </c>
      <c r="G45" s="69">
        <f t="shared" si="1"/>
        <v>7.7534405892614843E-4</v>
      </c>
      <c r="H45" s="227">
        <f t="shared" si="6"/>
        <v>4</v>
      </c>
      <c r="I45" s="200">
        <f t="shared" si="7"/>
        <v>5159</v>
      </c>
      <c r="J45" s="69">
        <f t="shared" si="5"/>
        <v>7.7534405892614843E-4</v>
      </c>
    </row>
    <row r="46" spans="1:12">
      <c r="A46" s="125">
        <v>2019</v>
      </c>
      <c r="B46" s="226"/>
      <c r="C46" s="200"/>
      <c r="D46" s="69"/>
      <c r="E46" s="226">
        <v>4</v>
      </c>
      <c r="F46" s="200">
        <v>6008</v>
      </c>
      <c r="G46" s="69">
        <f t="shared" si="1"/>
        <v>6.6577896138482028E-4</v>
      </c>
      <c r="H46" s="227">
        <f t="shared" si="6"/>
        <v>4</v>
      </c>
      <c r="I46" s="200">
        <f t="shared" si="7"/>
        <v>6008</v>
      </c>
      <c r="J46" s="69">
        <f t="shared" si="5"/>
        <v>6.6577896138482028E-4</v>
      </c>
    </row>
    <row r="47" spans="1:12">
      <c r="A47" s="125">
        <v>2020</v>
      </c>
      <c r="B47" s="226"/>
      <c r="C47" s="200"/>
      <c r="D47" s="69"/>
      <c r="E47" s="226">
        <v>3</v>
      </c>
      <c r="F47" s="200">
        <v>4796</v>
      </c>
      <c r="G47" s="69">
        <f t="shared" si="1"/>
        <v>6.2552126772310256E-4</v>
      </c>
      <c r="H47" s="227">
        <f t="shared" si="6"/>
        <v>3</v>
      </c>
      <c r="I47" s="200">
        <f t="shared" si="7"/>
        <v>4796</v>
      </c>
      <c r="J47" s="69">
        <f t="shared" si="5"/>
        <v>6.2552126772310256E-4</v>
      </c>
    </row>
    <row r="48" spans="1:12">
      <c r="A48" s="125">
        <v>2021</v>
      </c>
      <c r="B48" s="226"/>
      <c r="C48" s="200"/>
      <c r="D48" s="69"/>
      <c r="E48" s="226">
        <v>0</v>
      </c>
      <c r="F48" s="200">
        <v>1598</v>
      </c>
      <c r="G48" s="69">
        <f t="shared" si="1"/>
        <v>0</v>
      </c>
      <c r="H48" s="227">
        <f t="shared" si="6"/>
        <v>0</v>
      </c>
      <c r="I48" s="200">
        <f t="shared" si="7"/>
        <v>1598</v>
      </c>
      <c r="J48" s="69">
        <f t="shared" si="5"/>
        <v>0</v>
      </c>
    </row>
    <row r="49" spans="1:16" ht="13" thickBot="1">
      <c r="A49" s="125">
        <v>2022</v>
      </c>
      <c r="B49" s="228"/>
      <c r="C49" s="203"/>
      <c r="D49" s="229"/>
      <c r="E49" s="228">
        <v>0</v>
      </c>
      <c r="F49" s="203">
        <v>78</v>
      </c>
      <c r="G49" s="69">
        <f t="shared" si="1"/>
        <v>0</v>
      </c>
      <c r="H49" s="230">
        <f t="shared" si="6"/>
        <v>0</v>
      </c>
      <c r="I49" s="203">
        <f t="shared" si="7"/>
        <v>78</v>
      </c>
      <c r="J49" s="229">
        <f t="shared" si="5"/>
        <v>0</v>
      </c>
    </row>
    <row r="50" spans="1:16" ht="13.5" thickBot="1">
      <c r="A50" s="146" t="s">
        <v>27</v>
      </c>
      <c r="B50" s="148">
        <f>SUM(B11:B48)</f>
        <v>150</v>
      </c>
      <c r="C50" s="149">
        <f>SUM(C11:C48)</f>
        <v>4554</v>
      </c>
      <c r="D50" s="16">
        <f>IF(C50=0, "NA", B50/C50)</f>
        <v>3.2938076416337288E-2</v>
      </c>
      <c r="E50" s="150">
        <f>SUM(E11:E49)</f>
        <v>1107</v>
      </c>
      <c r="F50" s="149">
        <f>SUM(F11:F49)</f>
        <v>76450</v>
      </c>
      <c r="G50" s="16">
        <f>IF(F50=0, "NA", E50/F50)</f>
        <v>1.448005232177894E-2</v>
      </c>
      <c r="H50" s="150">
        <f>SUM(H11:H48)</f>
        <v>1257</v>
      </c>
      <c r="I50" s="149">
        <f>SUM(I11:I49)</f>
        <v>81004</v>
      </c>
      <c r="J50" s="16">
        <f>IF(I50=0, "NA", H50/I50)</f>
        <v>1.551775220976742E-2</v>
      </c>
      <c r="L50" s="17"/>
    </row>
    <row r="55" spans="1:16">
      <c r="P55" t="s">
        <v>20</v>
      </c>
    </row>
    <row r="77" ht="12.75" customHeight="1"/>
  </sheetData>
  <mergeCells count="5">
    <mergeCell ref="A9:A10"/>
    <mergeCell ref="B9:D9"/>
    <mergeCell ref="E9:G9"/>
    <mergeCell ref="H9:J9"/>
    <mergeCell ref="A4:J6"/>
  </mergeCells>
  <phoneticPr fontId="25" type="noConversion"/>
  <pageMargins left="0.75" right="0.75" top="1" bottom="1" header="0.5" footer="0.5"/>
  <pageSetup scale="48" orientation="portrait" r:id="rId1"/>
  <headerFooter alignWithMargins="0"/>
  <ignoredErrors>
    <ignoredError sqref="D50 G50:H50"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pageSetUpPr fitToPage="1"/>
  </sheetPr>
  <dimension ref="A1:AB68"/>
  <sheetViews>
    <sheetView zoomScale="80" zoomScaleNormal="80" workbookViewId="0"/>
  </sheetViews>
  <sheetFormatPr defaultColWidth="9.1796875" defaultRowHeight="12.5"/>
  <cols>
    <col min="1" max="2" width="9.1796875" style="15"/>
    <col min="3" max="3" width="10" style="15" customWidth="1"/>
    <col min="4" max="4" width="9.453125" style="15" customWidth="1"/>
    <col min="5" max="5" width="7.54296875" style="15" bestFit="1" customWidth="1"/>
    <col min="6" max="6" width="9.81640625" style="15" customWidth="1"/>
    <col min="7" max="7" width="9.453125" style="15" customWidth="1"/>
    <col min="8" max="8" width="7.54296875" style="15" bestFit="1" customWidth="1"/>
    <col min="9" max="9" width="8.26953125" style="15" bestFit="1" customWidth="1"/>
    <col min="10" max="10" width="9.453125" style="15" customWidth="1"/>
    <col min="11" max="11" width="7.7265625" style="15" bestFit="1" customWidth="1"/>
    <col min="12" max="12" width="8.453125" style="15" bestFit="1" customWidth="1"/>
    <col min="13" max="13" width="9.453125" style="15" customWidth="1"/>
    <col min="14" max="14" width="10.26953125" style="15" customWidth="1"/>
    <col min="15" max="15" width="10.54296875" style="15" bestFit="1" customWidth="1"/>
    <col min="16" max="16" width="9.453125" style="15" customWidth="1"/>
    <col min="17" max="17" width="7.7265625" style="15" bestFit="1" customWidth="1"/>
    <col min="18" max="18" width="12.1796875" style="15" customWidth="1"/>
    <col min="19" max="16384" width="9.1796875" style="15"/>
  </cols>
  <sheetData>
    <row r="1" spans="1:18" ht="25">
      <c r="A1" s="35" t="s">
        <v>21</v>
      </c>
      <c r="B1" s="67"/>
      <c r="C1" s="67"/>
      <c r="D1" s="67"/>
      <c r="E1" s="67"/>
      <c r="F1" s="67"/>
      <c r="G1" s="67"/>
      <c r="H1" s="67"/>
      <c r="I1" s="67"/>
      <c r="J1" s="67"/>
      <c r="K1" s="67"/>
      <c r="L1" s="67"/>
      <c r="M1" s="67"/>
      <c r="N1" s="67"/>
      <c r="O1" s="67"/>
      <c r="P1" s="67"/>
      <c r="Q1" s="67"/>
      <c r="R1" s="67"/>
    </row>
    <row r="2" spans="1:18" ht="18">
      <c r="A2" s="12" t="s">
        <v>49</v>
      </c>
      <c r="B2" s="1"/>
      <c r="C2" s="1"/>
      <c r="D2" s="1"/>
      <c r="E2" s="1"/>
      <c r="F2" s="1"/>
      <c r="G2" s="1"/>
      <c r="H2" s="1"/>
      <c r="I2" s="1"/>
      <c r="J2" s="1"/>
      <c r="K2" s="1"/>
      <c r="L2" s="1"/>
      <c r="M2" s="1"/>
      <c r="N2" s="1"/>
      <c r="O2" s="1"/>
      <c r="P2" s="1"/>
      <c r="Q2" s="67"/>
      <c r="R2" s="67"/>
    </row>
    <row r="3" spans="1:18" ht="14">
      <c r="A3" s="10"/>
      <c r="B3" s="1"/>
      <c r="C3" s="1"/>
      <c r="D3" s="1"/>
      <c r="E3" s="1"/>
      <c r="F3" s="1"/>
      <c r="G3" s="1"/>
      <c r="H3" s="1"/>
      <c r="I3" s="1"/>
      <c r="J3" s="1"/>
      <c r="K3" s="1"/>
      <c r="L3" s="1"/>
      <c r="M3" s="1"/>
      <c r="N3" s="1"/>
      <c r="O3" s="1"/>
      <c r="P3" s="1"/>
      <c r="Q3" s="67"/>
      <c r="R3" s="67"/>
    </row>
    <row r="4" spans="1:18">
      <c r="A4" s="290" t="s">
        <v>50</v>
      </c>
      <c r="B4" s="290"/>
      <c r="C4" s="290"/>
      <c r="D4" s="290"/>
      <c r="E4" s="290"/>
      <c r="F4" s="290"/>
      <c r="G4" s="290"/>
      <c r="H4" s="290"/>
      <c r="I4" s="290"/>
      <c r="J4" s="290"/>
      <c r="K4" s="290"/>
      <c r="L4" s="290"/>
      <c r="M4" s="290"/>
      <c r="N4" s="290"/>
      <c r="O4" s="290"/>
      <c r="P4" s="290"/>
      <c r="Q4" s="290"/>
      <c r="R4" s="290"/>
    </row>
    <row r="5" spans="1:18" ht="19.5" customHeight="1">
      <c r="A5" s="290"/>
      <c r="B5" s="290"/>
      <c r="C5" s="290"/>
      <c r="D5" s="290"/>
      <c r="E5" s="290"/>
      <c r="F5" s="290"/>
      <c r="G5" s="290"/>
      <c r="H5" s="290"/>
      <c r="I5" s="290"/>
      <c r="J5" s="290"/>
      <c r="K5" s="290"/>
      <c r="L5" s="290"/>
      <c r="M5" s="290"/>
      <c r="N5" s="290"/>
      <c r="O5" s="290"/>
      <c r="P5" s="290"/>
      <c r="Q5" s="290"/>
      <c r="R5" s="290"/>
    </row>
    <row r="6" spans="1:18" ht="14.5" thickBot="1">
      <c r="A6" s="1"/>
      <c r="B6" s="1"/>
      <c r="C6" s="1"/>
      <c r="D6" s="1"/>
      <c r="E6" s="1"/>
      <c r="F6" s="1"/>
      <c r="G6" s="1"/>
      <c r="H6" s="1"/>
      <c r="I6" s="1"/>
      <c r="J6" s="1"/>
      <c r="K6" s="1"/>
      <c r="L6" s="1"/>
      <c r="M6" s="1"/>
      <c r="N6" s="1"/>
      <c r="O6" s="1"/>
      <c r="P6" s="1"/>
      <c r="Q6" s="67"/>
      <c r="R6" s="67"/>
    </row>
    <row r="7" spans="1:18" ht="12.75" customHeight="1">
      <c r="A7" s="279" t="s">
        <v>24</v>
      </c>
      <c r="B7" s="286" t="s">
        <v>28</v>
      </c>
      <c r="C7" s="287"/>
      <c r="D7" s="288"/>
      <c r="E7" s="286" t="s">
        <v>29</v>
      </c>
      <c r="F7" s="287"/>
      <c r="G7" s="288"/>
      <c r="H7" s="286" t="s">
        <v>30</v>
      </c>
      <c r="I7" s="287"/>
      <c r="J7" s="288"/>
      <c r="K7" s="286" t="s">
        <v>31</v>
      </c>
      <c r="L7" s="287"/>
      <c r="M7" s="288"/>
      <c r="N7" s="286" t="s">
        <v>27</v>
      </c>
      <c r="O7" s="287"/>
      <c r="P7" s="288"/>
      <c r="Q7" s="67"/>
      <c r="R7" s="67"/>
    </row>
    <row r="8" spans="1:18" ht="13.5" thickBot="1">
      <c r="A8" s="280"/>
      <c r="B8" s="105" t="s">
        <v>44</v>
      </c>
      <c r="C8" s="19" t="s">
        <v>45</v>
      </c>
      <c r="D8" s="20" t="s">
        <v>46</v>
      </c>
      <c r="E8" s="105" t="s">
        <v>44</v>
      </c>
      <c r="F8" s="19" t="s">
        <v>45</v>
      </c>
      <c r="G8" s="20" t="s">
        <v>46</v>
      </c>
      <c r="H8" s="105" t="s">
        <v>44</v>
      </c>
      <c r="I8" s="19" t="s">
        <v>45</v>
      </c>
      <c r="J8" s="20" t="s">
        <v>46</v>
      </c>
      <c r="K8" s="105" t="s">
        <v>44</v>
      </c>
      <c r="L8" s="19" t="s">
        <v>45</v>
      </c>
      <c r="M8" s="20" t="s">
        <v>46</v>
      </c>
      <c r="N8" s="105" t="s">
        <v>44</v>
      </c>
      <c r="O8" s="19" t="s">
        <v>45</v>
      </c>
      <c r="P8" s="20" t="s">
        <v>46</v>
      </c>
      <c r="Q8" s="67"/>
      <c r="R8" s="67"/>
    </row>
    <row r="9" spans="1:18">
      <c r="A9" s="73">
        <v>2007</v>
      </c>
      <c r="B9" s="86">
        <v>362</v>
      </c>
      <c r="C9" s="87">
        <v>10320</v>
      </c>
      <c r="D9" s="70">
        <f t="shared" ref="D9:D20" si="0">IF(C9=0, "NA", B9/C9)</f>
        <v>3.5077519379844962E-2</v>
      </c>
      <c r="E9" s="86"/>
      <c r="F9" s="87"/>
      <c r="G9" s="70"/>
      <c r="H9" s="86">
        <v>0</v>
      </c>
      <c r="I9" s="87">
        <v>2</v>
      </c>
      <c r="J9" s="70">
        <f t="shared" ref="J9:J20" si="1">IF(I9=0, "NA", H9/I9)</f>
        <v>0</v>
      </c>
      <c r="K9" s="86">
        <v>10</v>
      </c>
      <c r="L9" s="87">
        <v>95</v>
      </c>
      <c r="M9" s="69">
        <f t="shared" ref="M9:M24" si="2">IF(L9=0, "NA", K9/L9)</f>
        <v>0.10526315789473684</v>
      </c>
      <c r="N9" s="86">
        <f>SUM(B9,E9,H9,K9)</f>
        <v>372</v>
      </c>
      <c r="O9" s="87">
        <f>SUM(C9,F9,I9,L9)</f>
        <v>10417</v>
      </c>
      <c r="P9" s="70">
        <f t="shared" ref="P9:P20" si="3">IF(O9=0, "NA", N9/O9)</f>
        <v>3.5710857252567917E-2</v>
      </c>
      <c r="Q9" s="67"/>
      <c r="R9" s="67"/>
    </row>
    <row r="10" spans="1:18">
      <c r="A10" s="73">
        <v>2008</v>
      </c>
      <c r="B10" s="89">
        <v>271</v>
      </c>
      <c r="C10" s="90">
        <v>10711</v>
      </c>
      <c r="D10" s="69">
        <f t="shared" si="0"/>
        <v>2.5301092334982726E-2</v>
      </c>
      <c r="E10" s="89">
        <v>27</v>
      </c>
      <c r="F10" s="90">
        <v>637</v>
      </c>
      <c r="G10" s="69">
        <f t="shared" ref="G10:G24" si="4">IF(F10=0, "NA", E10/F10)</f>
        <v>4.2386185243328101E-2</v>
      </c>
      <c r="H10" s="89">
        <v>0</v>
      </c>
      <c r="I10" s="90">
        <v>1</v>
      </c>
      <c r="J10" s="69">
        <f t="shared" si="1"/>
        <v>0</v>
      </c>
      <c r="K10" s="89">
        <v>6</v>
      </c>
      <c r="L10" s="90">
        <v>129</v>
      </c>
      <c r="M10" s="69">
        <f t="shared" si="2"/>
        <v>4.6511627906976744E-2</v>
      </c>
      <c r="N10" s="89">
        <f t="shared" ref="N10:N24" si="5">SUM(B10,E10,H10,K10)</f>
        <v>304</v>
      </c>
      <c r="O10" s="90">
        <f t="shared" ref="O10:O24" si="6">SUM(C10,F10,I10,L10)</f>
        <v>11478</v>
      </c>
      <c r="P10" s="69">
        <f t="shared" si="3"/>
        <v>2.6485450426903642E-2</v>
      </c>
      <c r="Q10" s="67"/>
      <c r="R10" s="67"/>
    </row>
    <row r="11" spans="1:18">
      <c r="A11" s="73">
        <v>2009</v>
      </c>
      <c r="B11" s="89">
        <v>160</v>
      </c>
      <c r="C11" s="90">
        <v>8448</v>
      </c>
      <c r="D11" s="69">
        <f t="shared" si="0"/>
        <v>1.893939393939394E-2</v>
      </c>
      <c r="E11" s="89">
        <v>15</v>
      </c>
      <c r="F11" s="90">
        <v>508</v>
      </c>
      <c r="G11" s="69">
        <f t="shared" si="4"/>
        <v>2.952755905511811E-2</v>
      </c>
      <c r="H11" s="89">
        <v>1</v>
      </c>
      <c r="I11" s="90">
        <v>22</v>
      </c>
      <c r="J11" s="69">
        <f t="shared" si="1"/>
        <v>4.5454545454545456E-2</v>
      </c>
      <c r="K11" s="89">
        <v>4</v>
      </c>
      <c r="L11" s="90">
        <v>32</v>
      </c>
      <c r="M11" s="69">
        <f t="shared" si="2"/>
        <v>0.125</v>
      </c>
      <c r="N11" s="89">
        <f t="shared" si="5"/>
        <v>180</v>
      </c>
      <c r="O11" s="90">
        <f t="shared" si="6"/>
        <v>9010</v>
      </c>
      <c r="P11" s="69">
        <f t="shared" si="3"/>
        <v>1.9977802441731411E-2</v>
      </c>
      <c r="Q11" s="67"/>
      <c r="R11" s="67"/>
    </row>
    <row r="12" spans="1:18">
      <c r="A12" s="73">
        <v>2010</v>
      </c>
      <c r="B12" s="89">
        <v>148</v>
      </c>
      <c r="C12" s="90">
        <v>9677</v>
      </c>
      <c r="D12" s="69">
        <f t="shared" si="0"/>
        <v>1.5293996073163171E-2</v>
      </c>
      <c r="E12" s="89">
        <v>6</v>
      </c>
      <c r="F12" s="90">
        <v>493</v>
      </c>
      <c r="G12" s="69">
        <f t="shared" si="4"/>
        <v>1.2170385395537525E-2</v>
      </c>
      <c r="H12" s="89">
        <v>1</v>
      </c>
      <c r="I12" s="90">
        <v>32</v>
      </c>
      <c r="J12" s="69">
        <f t="shared" si="1"/>
        <v>3.125E-2</v>
      </c>
      <c r="K12" s="89">
        <v>1</v>
      </c>
      <c r="L12" s="90">
        <v>50</v>
      </c>
      <c r="M12" s="69">
        <f t="shared" si="2"/>
        <v>0.02</v>
      </c>
      <c r="N12" s="89">
        <f t="shared" si="5"/>
        <v>156</v>
      </c>
      <c r="O12" s="90">
        <f t="shared" si="6"/>
        <v>10252</v>
      </c>
      <c r="P12" s="69">
        <f t="shared" si="3"/>
        <v>1.5216543113538821E-2</v>
      </c>
      <c r="Q12" s="67"/>
      <c r="R12" s="67"/>
    </row>
    <row r="13" spans="1:18">
      <c r="A13" s="73">
        <v>2011</v>
      </c>
      <c r="B13" s="89">
        <v>133</v>
      </c>
      <c r="C13" s="90">
        <v>9714</v>
      </c>
      <c r="D13" s="69">
        <f t="shared" si="0"/>
        <v>1.3691579164093061E-2</v>
      </c>
      <c r="E13" s="89">
        <v>20</v>
      </c>
      <c r="F13" s="90">
        <v>894</v>
      </c>
      <c r="G13" s="69">
        <f t="shared" si="4"/>
        <v>2.2371364653243849E-2</v>
      </c>
      <c r="H13" s="89">
        <v>1</v>
      </c>
      <c r="I13" s="90">
        <v>63</v>
      </c>
      <c r="J13" s="69">
        <f t="shared" si="1"/>
        <v>1.5873015873015872E-2</v>
      </c>
      <c r="K13" s="89">
        <v>8</v>
      </c>
      <c r="L13" s="90">
        <v>249</v>
      </c>
      <c r="M13" s="69">
        <f t="shared" si="2"/>
        <v>3.2128514056224897E-2</v>
      </c>
      <c r="N13" s="89">
        <f t="shared" si="5"/>
        <v>162</v>
      </c>
      <c r="O13" s="90">
        <f t="shared" si="6"/>
        <v>10920</v>
      </c>
      <c r="P13" s="69">
        <f t="shared" si="3"/>
        <v>1.4835164835164835E-2</v>
      </c>
      <c r="Q13" s="67"/>
      <c r="R13" s="67"/>
    </row>
    <row r="14" spans="1:18">
      <c r="A14" s="73">
        <v>2012</v>
      </c>
      <c r="B14" s="89">
        <v>116</v>
      </c>
      <c r="C14" s="90">
        <v>9543</v>
      </c>
      <c r="D14" s="69">
        <f t="shared" si="0"/>
        <v>1.2155506654092004E-2</v>
      </c>
      <c r="E14" s="89">
        <v>10</v>
      </c>
      <c r="F14" s="90">
        <v>750</v>
      </c>
      <c r="G14" s="69">
        <f t="shared" si="4"/>
        <v>1.3333333333333334E-2</v>
      </c>
      <c r="H14" s="89">
        <v>5</v>
      </c>
      <c r="I14" s="90">
        <v>123</v>
      </c>
      <c r="J14" s="69">
        <f t="shared" si="1"/>
        <v>4.065040650406504E-2</v>
      </c>
      <c r="K14" s="89">
        <v>4</v>
      </c>
      <c r="L14" s="90">
        <v>231</v>
      </c>
      <c r="M14" s="69">
        <f t="shared" si="2"/>
        <v>1.7316017316017316E-2</v>
      </c>
      <c r="N14" s="89">
        <f t="shared" si="5"/>
        <v>135</v>
      </c>
      <c r="O14" s="90">
        <f t="shared" si="6"/>
        <v>10647</v>
      </c>
      <c r="P14" s="69">
        <f t="shared" si="3"/>
        <v>1.2679628064243449E-2</v>
      </c>
      <c r="Q14" s="67"/>
      <c r="R14" s="67"/>
    </row>
    <row r="15" spans="1:18">
      <c r="A15" s="73">
        <v>2013</v>
      </c>
      <c r="B15" s="89">
        <v>106</v>
      </c>
      <c r="C15" s="90">
        <v>9045</v>
      </c>
      <c r="D15" s="69">
        <f t="shared" si="0"/>
        <v>1.17191818684356E-2</v>
      </c>
      <c r="E15" s="89">
        <v>6</v>
      </c>
      <c r="F15" s="90">
        <v>684</v>
      </c>
      <c r="G15" s="69">
        <f t="shared" si="4"/>
        <v>8.771929824561403E-3</v>
      </c>
      <c r="H15" s="89">
        <v>2</v>
      </c>
      <c r="I15" s="90">
        <v>143</v>
      </c>
      <c r="J15" s="69">
        <f t="shared" si="1"/>
        <v>1.3986013986013986E-2</v>
      </c>
      <c r="K15" s="89">
        <v>4</v>
      </c>
      <c r="L15" s="90">
        <v>205</v>
      </c>
      <c r="M15" s="69">
        <f t="shared" si="2"/>
        <v>1.9512195121951219E-2</v>
      </c>
      <c r="N15" s="89">
        <f t="shared" si="5"/>
        <v>118</v>
      </c>
      <c r="O15" s="90">
        <f t="shared" si="6"/>
        <v>10077</v>
      </c>
      <c r="P15" s="69">
        <f t="shared" si="3"/>
        <v>1.1709834276074228E-2</v>
      </c>
      <c r="Q15" s="67"/>
      <c r="R15" s="67"/>
    </row>
    <row r="16" spans="1:18">
      <c r="A16" s="73">
        <v>2014</v>
      </c>
      <c r="B16" s="89">
        <v>86</v>
      </c>
      <c r="C16" s="90">
        <v>8097</v>
      </c>
      <c r="D16" s="69">
        <f t="shared" si="0"/>
        <v>1.0621217734963566E-2</v>
      </c>
      <c r="E16" s="89">
        <v>5</v>
      </c>
      <c r="F16" s="90">
        <v>708</v>
      </c>
      <c r="G16" s="69">
        <f t="shared" si="4"/>
        <v>7.0621468926553672E-3</v>
      </c>
      <c r="H16" s="89">
        <v>1</v>
      </c>
      <c r="I16" s="90">
        <v>190</v>
      </c>
      <c r="J16" s="69">
        <f t="shared" si="1"/>
        <v>5.263157894736842E-3</v>
      </c>
      <c r="K16" s="89">
        <v>5</v>
      </c>
      <c r="L16" s="90">
        <v>187</v>
      </c>
      <c r="M16" s="69">
        <f t="shared" si="2"/>
        <v>2.6737967914438502E-2</v>
      </c>
      <c r="N16" s="89">
        <f t="shared" si="5"/>
        <v>97</v>
      </c>
      <c r="O16" s="90">
        <f t="shared" si="6"/>
        <v>9182</v>
      </c>
      <c r="P16" s="69">
        <f t="shared" si="3"/>
        <v>1.0564147244609018E-2</v>
      </c>
      <c r="Q16" s="67"/>
      <c r="R16" s="67"/>
    </row>
    <row r="17" spans="1:18">
      <c r="A17" s="73">
        <v>2015</v>
      </c>
      <c r="B17" s="89">
        <v>48</v>
      </c>
      <c r="C17" s="90">
        <v>7509</v>
      </c>
      <c r="D17" s="69">
        <f t="shared" si="0"/>
        <v>6.392329204954055E-3</v>
      </c>
      <c r="E17" s="89">
        <v>12</v>
      </c>
      <c r="F17" s="90">
        <v>785</v>
      </c>
      <c r="G17" s="69">
        <f t="shared" si="4"/>
        <v>1.5286624203821656E-2</v>
      </c>
      <c r="H17" s="89">
        <v>0</v>
      </c>
      <c r="I17" s="90">
        <v>139</v>
      </c>
      <c r="J17" s="69">
        <f t="shared" si="1"/>
        <v>0</v>
      </c>
      <c r="K17" s="89">
        <v>3</v>
      </c>
      <c r="L17" s="90">
        <v>362</v>
      </c>
      <c r="M17" s="69">
        <f t="shared" si="2"/>
        <v>8.2872928176795577E-3</v>
      </c>
      <c r="N17" s="89">
        <f t="shared" si="5"/>
        <v>63</v>
      </c>
      <c r="O17" s="90">
        <f t="shared" si="6"/>
        <v>8795</v>
      </c>
      <c r="P17" s="69">
        <f t="shared" si="3"/>
        <v>7.1631608868675386E-3</v>
      </c>
      <c r="Q17" s="67"/>
      <c r="R17" s="67"/>
    </row>
    <row r="18" spans="1:18">
      <c r="A18" s="73">
        <v>2016</v>
      </c>
      <c r="B18" s="89">
        <v>38</v>
      </c>
      <c r="C18" s="90">
        <v>6092</v>
      </c>
      <c r="D18" s="69">
        <f t="shared" si="0"/>
        <v>6.2376887721602098E-3</v>
      </c>
      <c r="E18" s="89">
        <v>10</v>
      </c>
      <c r="F18" s="90">
        <v>661</v>
      </c>
      <c r="G18" s="69">
        <f t="shared" si="4"/>
        <v>1.5128593040847202E-2</v>
      </c>
      <c r="H18" s="89">
        <v>0</v>
      </c>
      <c r="I18" s="90">
        <v>84</v>
      </c>
      <c r="J18" s="69">
        <f t="shared" si="1"/>
        <v>0</v>
      </c>
      <c r="K18" s="89">
        <v>4</v>
      </c>
      <c r="L18" s="90">
        <v>298</v>
      </c>
      <c r="M18" s="69">
        <f t="shared" si="2"/>
        <v>1.3422818791946308E-2</v>
      </c>
      <c r="N18" s="89">
        <f t="shared" si="5"/>
        <v>52</v>
      </c>
      <c r="O18" s="90">
        <f t="shared" si="6"/>
        <v>7135</v>
      </c>
      <c r="P18" s="69">
        <f t="shared" si="3"/>
        <v>7.2880168185003504E-3</v>
      </c>
      <c r="Q18" s="67"/>
      <c r="R18" s="67"/>
    </row>
    <row r="19" spans="1:18">
      <c r="A19" s="73">
        <v>2017</v>
      </c>
      <c r="B19" s="89">
        <v>28</v>
      </c>
      <c r="C19" s="90">
        <v>5642</v>
      </c>
      <c r="D19" s="69">
        <f t="shared" si="0"/>
        <v>4.9627791563275434E-3</v>
      </c>
      <c r="E19" s="89">
        <v>1</v>
      </c>
      <c r="F19" s="90">
        <v>426</v>
      </c>
      <c r="G19" s="69">
        <f t="shared" si="4"/>
        <v>2.3474178403755869E-3</v>
      </c>
      <c r="H19" s="89">
        <v>0</v>
      </c>
      <c r="I19" s="90">
        <v>31</v>
      </c>
      <c r="J19" s="69">
        <f t="shared" si="1"/>
        <v>0</v>
      </c>
      <c r="K19" s="89">
        <v>2</v>
      </c>
      <c r="L19" s="90">
        <v>218</v>
      </c>
      <c r="M19" s="69">
        <f t="shared" si="2"/>
        <v>9.1743119266055051E-3</v>
      </c>
      <c r="N19" s="89">
        <f t="shared" si="5"/>
        <v>31</v>
      </c>
      <c r="O19" s="90">
        <f t="shared" si="6"/>
        <v>6317</v>
      </c>
      <c r="P19" s="69">
        <f t="shared" si="3"/>
        <v>4.9073927497229695E-3</v>
      </c>
      <c r="Q19" s="67"/>
      <c r="R19" s="67"/>
    </row>
    <row r="20" spans="1:18">
      <c r="A20" s="73">
        <v>2018</v>
      </c>
      <c r="B20" s="89">
        <v>20</v>
      </c>
      <c r="C20" s="90">
        <v>6076</v>
      </c>
      <c r="D20" s="69">
        <f t="shared" si="0"/>
        <v>3.2916392363396972E-3</v>
      </c>
      <c r="E20" s="89">
        <v>4</v>
      </c>
      <c r="F20" s="90">
        <v>295</v>
      </c>
      <c r="G20" s="69">
        <f t="shared" si="4"/>
        <v>1.3559322033898305E-2</v>
      </c>
      <c r="H20" s="89">
        <v>0</v>
      </c>
      <c r="I20" s="90">
        <v>59</v>
      </c>
      <c r="J20" s="69">
        <f t="shared" si="1"/>
        <v>0</v>
      </c>
      <c r="K20" s="89">
        <v>2</v>
      </c>
      <c r="L20" s="90">
        <v>166</v>
      </c>
      <c r="M20" s="69">
        <f t="shared" si="2"/>
        <v>1.2048192771084338E-2</v>
      </c>
      <c r="N20" s="89">
        <f t="shared" si="5"/>
        <v>26</v>
      </c>
      <c r="O20" s="90">
        <f t="shared" si="6"/>
        <v>6596</v>
      </c>
      <c r="P20" s="69">
        <f t="shared" si="3"/>
        <v>3.9417828987265008E-3</v>
      </c>
      <c r="Q20" s="67"/>
      <c r="R20" s="67"/>
    </row>
    <row r="21" spans="1:18">
      <c r="A21" s="73">
        <v>2019</v>
      </c>
      <c r="B21" s="89">
        <v>16</v>
      </c>
      <c r="C21" s="90">
        <v>4126</v>
      </c>
      <c r="D21" s="69">
        <f>IF(C21=0, "NA", B21/C21)</f>
        <v>3.8778477944740671E-3</v>
      </c>
      <c r="E21" s="89">
        <v>1</v>
      </c>
      <c r="F21" s="90">
        <v>325</v>
      </c>
      <c r="G21" s="69">
        <f t="shared" si="4"/>
        <v>3.0769230769230769E-3</v>
      </c>
      <c r="H21" s="89">
        <v>0</v>
      </c>
      <c r="I21" s="90">
        <v>6</v>
      </c>
      <c r="J21" s="69">
        <f>IF(I21=0, "NA", H21/I21)</f>
        <v>0</v>
      </c>
      <c r="K21" s="89">
        <v>2</v>
      </c>
      <c r="L21" s="90">
        <v>185</v>
      </c>
      <c r="M21" s="69">
        <f t="shared" si="2"/>
        <v>1.0810810810810811E-2</v>
      </c>
      <c r="N21" s="89">
        <f t="shared" si="5"/>
        <v>19</v>
      </c>
      <c r="O21" s="90">
        <f t="shared" si="6"/>
        <v>4642</v>
      </c>
      <c r="P21" s="69">
        <f>IF(O21=0, "NA", N21/O21)</f>
        <v>4.0930633347694961E-3</v>
      </c>
      <c r="Q21" s="67"/>
      <c r="R21" s="67"/>
    </row>
    <row r="22" spans="1:18">
      <c r="A22" s="73">
        <v>2020</v>
      </c>
      <c r="B22" s="89">
        <v>119</v>
      </c>
      <c r="C22" s="90">
        <v>2685</v>
      </c>
      <c r="D22" s="69">
        <f>IF(C22=0, "NA", B22/C22)</f>
        <v>4.432029795158287E-2</v>
      </c>
      <c r="E22" s="89">
        <v>0</v>
      </c>
      <c r="F22" s="90">
        <v>145</v>
      </c>
      <c r="G22" s="69">
        <f t="shared" si="4"/>
        <v>0</v>
      </c>
      <c r="H22" s="89">
        <v>0</v>
      </c>
      <c r="I22" s="90">
        <v>25</v>
      </c>
      <c r="J22" s="69">
        <f>IF(I22=0, "NA", H22/I22)</f>
        <v>0</v>
      </c>
      <c r="K22" s="89">
        <v>0</v>
      </c>
      <c r="L22" s="90">
        <v>70</v>
      </c>
      <c r="M22" s="69">
        <f t="shared" si="2"/>
        <v>0</v>
      </c>
      <c r="N22" s="89">
        <f t="shared" si="5"/>
        <v>119</v>
      </c>
      <c r="O22" s="90">
        <f t="shared" si="6"/>
        <v>2925</v>
      </c>
      <c r="P22" s="69">
        <f>IF(O22=0, "NA", N22/O22)</f>
        <v>4.0683760683760686E-2</v>
      </c>
      <c r="Q22" s="67"/>
      <c r="R22" s="67"/>
    </row>
    <row r="23" spans="1:18">
      <c r="A23" s="73">
        <v>2021</v>
      </c>
      <c r="B23" s="89">
        <v>8</v>
      </c>
      <c r="C23" s="90">
        <v>701</v>
      </c>
      <c r="D23" s="69">
        <f>IF(C23=0, "NA", B23/C23)</f>
        <v>1.1412268188302425E-2</v>
      </c>
      <c r="E23" s="89">
        <v>17</v>
      </c>
      <c r="F23" s="90">
        <v>61</v>
      </c>
      <c r="G23" s="69">
        <f t="shared" si="4"/>
        <v>0.27868852459016391</v>
      </c>
      <c r="H23" s="89">
        <v>0</v>
      </c>
      <c r="I23" s="90">
        <v>8</v>
      </c>
      <c r="J23" s="69">
        <f>IF(I23=0, "NA", H23/I23)</f>
        <v>0</v>
      </c>
      <c r="K23" s="89">
        <v>0</v>
      </c>
      <c r="L23" s="90">
        <v>13</v>
      </c>
      <c r="M23" s="69">
        <f t="shared" si="2"/>
        <v>0</v>
      </c>
      <c r="N23" s="89">
        <f t="shared" si="5"/>
        <v>25</v>
      </c>
      <c r="O23" s="90">
        <f t="shared" si="6"/>
        <v>783</v>
      </c>
      <c r="P23" s="69">
        <f>IF(O23=0, "NA", N23/O23)</f>
        <v>3.1928480204342274E-2</v>
      </c>
      <c r="Q23" s="67"/>
      <c r="R23" s="67"/>
    </row>
    <row r="24" spans="1:18" ht="13" thickBot="1">
      <c r="A24" s="73">
        <v>2022</v>
      </c>
      <c r="B24" s="91">
        <v>0</v>
      </c>
      <c r="C24" s="92">
        <v>20</v>
      </c>
      <c r="D24" s="93">
        <f>IF(C24=0, "NA", B24/C24)</f>
        <v>0</v>
      </c>
      <c r="E24" s="91">
        <v>0</v>
      </c>
      <c r="F24" s="92">
        <v>2</v>
      </c>
      <c r="G24" s="93">
        <f t="shared" si="4"/>
        <v>0</v>
      </c>
      <c r="H24" s="91"/>
      <c r="I24" s="92"/>
      <c r="J24" s="93"/>
      <c r="K24" s="91">
        <v>0</v>
      </c>
      <c r="L24" s="92">
        <v>1</v>
      </c>
      <c r="M24" s="93">
        <f t="shared" si="2"/>
        <v>0</v>
      </c>
      <c r="N24" s="91">
        <f t="shared" si="5"/>
        <v>0</v>
      </c>
      <c r="O24" s="92">
        <f t="shared" si="6"/>
        <v>23</v>
      </c>
      <c r="P24" s="93">
        <f>IF(O24=0, "NA", N24/O24)</f>
        <v>0</v>
      </c>
      <c r="Q24" s="67"/>
      <c r="R24" s="67"/>
    </row>
    <row r="25" spans="1:18" ht="13.5" thickBot="1">
      <c r="A25" s="59" t="s">
        <v>27</v>
      </c>
      <c r="B25" s="129">
        <f>SUM(B9:B24)</f>
        <v>1659</v>
      </c>
      <c r="C25" s="130">
        <f>SUM(C9:C24)</f>
        <v>108406</v>
      </c>
      <c r="D25" s="131">
        <f>B25/C25</f>
        <v>1.5303580982602439E-2</v>
      </c>
      <c r="E25" s="129">
        <f>SUM(E9:E24)</f>
        <v>134</v>
      </c>
      <c r="F25" s="130">
        <f>SUM(F9:F24)</f>
        <v>7374</v>
      </c>
      <c r="G25" s="131">
        <f>E25/F25</f>
        <v>1.817195551939246E-2</v>
      </c>
      <c r="H25" s="129">
        <f>SUM(H9:H24)</f>
        <v>11</v>
      </c>
      <c r="I25" s="130">
        <f>SUM(I9:I24)</f>
        <v>928</v>
      </c>
      <c r="J25" s="131">
        <f>H25/I25</f>
        <v>1.1853448275862068E-2</v>
      </c>
      <c r="K25" s="129">
        <f>SUM(K9:K24)</f>
        <v>55</v>
      </c>
      <c r="L25" s="130">
        <f>SUM(L9:L24)</f>
        <v>2491</v>
      </c>
      <c r="M25" s="131">
        <f>K25/L25</f>
        <v>2.2079486150140507E-2</v>
      </c>
      <c r="N25" s="129">
        <f>SUM(N9:N24)</f>
        <v>1859</v>
      </c>
      <c r="O25" s="130">
        <f>SUM(O9:O24)</f>
        <v>119199</v>
      </c>
      <c r="P25" s="131">
        <f>N25/O25</f>
        <v>1.5595768420876014E-2</v>
      </c>
      <c r="Q25" s="67"/>
      <c r="R25" s="67"/>
    </row>
    <row r="26" spans="1:18">
      <c r="A26" s="84"/>
      <c r="B26" s="67"/>
      <c r="C26" s="67"/>
      <c r="D26" s="67"/>
      <c r="E26" s="67"/>
      <c r="F26" s="67"/>
      <c r="G26" s="67"/>
      <c r="H26" s="67"/>
      <c r="I26" s="67"/>
      <c r="J26" s="67"/>
      <c r="K26" s="67"/>
      <c r="L26" s="67"/>
      <c r="M26" s="67"/>
      <c r="N26" s="67"/>
      <c r="O26" s="67"/>
      <c r="P26" s="67"/>
      <c r="Q26" s="67"/>
      <c r="R26" s="67"/>
    </row>
    <row r="27" spans="1:18">
      <c r="A27" s="84"/>
      <c r="B27" s="67"/>
      <c r="C27" s="67"/>
      <c r="D27" s="67"/>
      <c r="E27" s="67"/>
      <c r="F27" s="67"/>
      <c r="G27" s="67"/>
      <c r="H27" s="67"/>
      <c r="I27" s="67"/>
      <c r="J27" s="67"/>
      <c r="K27" s="67"/>
      <c r="L27" s="67"/>
      <c r="M27" s="67"/>
      <c r="N27" s="67"/>
      <c r="O27" s="67"/>
      <c r="P27" s="67"/>
      <c r="Q27" s="67"/>
      <c r="R27" s="67"/>
    </row>
    <row r="28" spans="1:18" ht="13">
      <c r="A28" s="95"/>
      <c r="B28" s="67"/>
      <c r="C28" s="67"/>
      <c r="D28" s="67"/>
      <c r="E28" s="67"/>
      <c r="F28" s="67"/>
      <c r="G28" s="67"/>
      <c r="H28" s="67"/>
      <c r="I28" s="67"/>
      <c r="J28" s="67"/>
      <c r="K28" s="67"/>
      <c r="L28" s="67"/>
      <c r="M28" s="67"/>
      <c r="N28" s="67"/>
      <c r="O28" s="67"/>
      <c r="P28" s="67"/>
      <c r="Q28" s="67"/>
      <c r="R28" s="231"/>
    </row>
    <row r="29" spans="1:18" ht="13">
      <c r="A29" s="67"/>
      <c r="B29" s="67"/>
      <c r="C29" s="67"/>
      <c r="D29" s="67"/>
      <c r="E29" s="67"/>
      <c r="F29" s="67"/>
      <c r="G29" s="67"/>
      <c r="H29" s="67"/>
      <c r="I29" s="67"/>
      <c r="J29" s="67"/>
      <c r="K29" s="67"/>
      <c r="L29" s="67"/>
      <c r="M29" s="67"/>
      <c r="N29" s="67"/>
      <c r="O29" s="67"/>
      <c r="P29" s="67"/>
      <c r="Q29" s="67"/>
      <c r="R29" s="232"/>
    </row>
    <row r="30" spans="1:18" ht="13">
      <c r="A30" s="67"/>
      <c r="B30" s="67"/>
      <c r="C30" s="67"/>
      <c r="D30" s="67"/>
      <c r="E30" s="67"/>
      <c r="F30" s="67"/>
      <c r="G30" s="67"/>
      <c r="H30" s="67"/>
      <c r="I30" s="67"/>
      <c r="J30" s="67"/>
      <c r="K30" s="67"/>
      <c r="L30" s="67"/>
      <c r="M30" s="67"/>
      <c r="N30" s="67"/>
      <c r="O30" s="67"/>
      <c r="P30" s="233"/>
      <c r="Q30" s="233"/>
      <c r="R30" s="232"/>
    </row>
    <row r="31" spans="1:18" ht="13">
      <c r="A31" s="67"/>
      <c r="B31" s="67"/>
      <c r="C31" s="67"/>
      <c r="D31" s="67"/>
      <c r="E31" s="67"/>
      <c r="F31" s="67"/>
      <c r="G31" s="67"/>
      <c r="H31" s="67"/>
      <c r="I31" s="67"/>
      <c r="J31" s="67"/>
      <c r="K31" s="67"/>
      <c r="L31" s="67"/>
      <c r="M31" s="67"/>
      <c r="N31" s="67"/>
      <c r="O31" s="67"/>
      <c r="P31" s="234"/>
      <c r="Q31" s="78"/>
      <c r="R31" s="232"/>
    </row>
    <row r="32" spans="1:18" ht="13">
      <c r="A32" s="67"/>
      <c r="B32" s="67"/>
      <c r="C32" s="67"/>
      <c r="D32" s="67"/>
      <c r="E32" s="67"/>
      <c r="F32" s="67"/>
      <c r="G32" s="67"/>
      <c r="H32" s="67"/>
      <c r="I32" s="67"/>
      <c r="J32" s="67"/>
      <c r="K32" s="67"/>
      <c r="L32" s="67"/>
      <c r="M32" s="67"/>
      <c r="N32" s="67"/>
      <c r="O32" s="67"/>
      <c r="P32" s="234"/>
      <c r="Q32" s="78"/>
      <c r="R32" s="232"/>
    </row>
    <row r="33" spans="16:28" ht="13">
      <c r="P33" s="234"/>
      <c r="Q33" s="78"/>
      <c r="R33" s="232"/>
      <c r="S33" s="67"/>
      <c r="T33" s="67"/>
      <c r="U33" s="67"/>
      <c r="V33" s="67"/>
      <c r="W33" s="67"/>
      <c r="X33" s="67"/>
      <c r="Y33" s="67"/>
      <c r="Z33" s="67"/>
      <c r="AA33" s="67"/>
      <c r="AB33" s="67"/>
    </row>
    <row r="34" spans="16:28" ht="13">
      <c r="P34" s="234"/>
      <c r="Q34" s="78"/>
      <c r="R34" s="232"/>
      <c r="S34" s="67"/>
      <c r="T34" s="67"/>
      <c r="U34" s="67"/>
      <c r="V34" s="67"/>
      <c r="W34" s="67"/>
      <c r="X34" s="67"/>
      <c r="Y34" s="67"/>
      <c r="Z34" s="67"/>
      <c r="AA34" s="67"/>
      <c r="AB34" s="67"/>
    </row>
    <row r="35" spans="16:28" ht="13">
      <c r="P35" s="234"/>
      <c r="Q35" s="78"/>
      <c r="R35" s="232"/>
      <c r="S35" s="67"/>
      <c r="T35" s="67"/>
      <c r="U35" s="67"/>
      <c r="V35" s="67"/>
      <c r="W35" s="67"/>
      <c r="X35" s="67"/>
      <c r="Y35" s="67"/>
      <c r="Z35" s="67"/>
      <c r="AA35" s="67"/>
      <c r="AB35" s="67"/>
    </row>
    <row r="36" spans="16:28" ht="13">
      <c r="P36" s="234"/>
      <c r="Q36" s="78"/>
      <c r="R36" s="232"/>
      <c r="S36" s="67"/>
      <c r="T36" s="67"/>
      <c r="U36" s="67"/>
      <c r="V36" s="67"/>
      <c r="W36" s="67"/>
      <c r="X36" s="67"/>
      <c r="Y36" s="67"/>
      <c r="Z36" s="67"/>
      <c r="AA36" s="67"/>
      <c r="AB36" s="67"/>
    </row>
    <row r="37" spans="16:28" ht="13">
      <c r="P37" s="234"/>
      <c r="Q37" s="78"/>
      <c r="R37" s="232"/>
      <c r="S37" s="67"/>
      <c r="T37" s="67"/>
      <c r="U37" s="67"/>
      <c r="V37" s="67"/>
      <c r="W37" s="67"/>
      <c r="X37" s="67"/>
      <c r="Y37" s="67"/>
      <c r="Z37" s="67"/>
      <c r="AA37" s="67"/>
      <c r="AB37" s="67"/>
    </row>
    <row r="38" spans="16:28" ht="13">
      <c r="P38" s="234"/>
      <c r="Q38" s="234"/>
      <c r="R38" s="232"/>
      <c r="S38" s="107"/>
      <c r="T38" s="67"/>
      <c r="U38" s="80"/>
      <c r="V38" s="107"/>
      <c r="W38" s="107"/>
      <c r="X38" s="80"/>
      <c r="Y38" s="107"/>
      <c r="Z38" s="107"/>
      <c r="AA38" s="80"/>
      <c r="AB38" s="67"/>
    </row>
    <row r="39" spans="16:28" ht="13">
      <c r="P39" s="234"/>
      <c r="Q39" s="78"/>
      <c r="R39" s="232"/>
      <c r="S39" s="107"/>
      <c r="T39" s="67"/>
      <c r="U39" s="80"/>
      <c r="V39" s="107"/>
      <c r="W39" s="107"/>
      <c r="X39" s="80"/>
      <c r="Y39" s="107"/>
      <c r="Z39" s="107"/>
      <c r="AA39" s="80"/>
      <c r="AB39" s="67"/>
    </row>
    <row r="40" spans="16:28" ht="13">
      <c r="P40" s="234"/>
      <c r="Q40" s="234"/>
      <c r="R40" s="232"/>
      <c r="S40" s="107"/>
      <c r="T40" s="67"/>
      <c r="U40" s="80"/>
      <c r="V40" s="107"/>
      <c r="W40" s="107"/>
      <c r="X40" s="80"/>
      <c r="Y40" s="107"/>
      <c r="Z40" s="107"/>
      <c r="AA40" s="80"/>
      <c r="AB40" s="67"/>
    </row>
    <row r="41" spans="16:28" ht="13">
      <c r="P41" s="234"/>
      <c r="Q41" s="78"/>
      <c r="R41" s="232"/>
      <c r="S41" s="107"/>
      <c r="T41" s="67"/>
      <c r="U41" s="80"/>
      <c r="V41" s="107"/>
      <c r="W41" s="107"/>
      <c r="X41" s="80"/>
      <c r="Y41" s="107"/>
      <c r="Z41" s="107"/>
      <c r="AA41" s="80"/>
      <c r="AB41" s="67"/>
    </row>
    <row r="42" spans="16:28" ht="13">
      <c r="P42" s="234"/>
      <c r="Q42" s="78"/>
      <c r="R42" s="232"/>
      <c r="S42" s="107"/>
      <c r="T42" s="67"/>
      <c r="U42" s="80"/>
      <c r="V42" s="107"/>
      <c r="W42" s="107"/>
      <c r="X42" s="80"/>
      <c r="Y42" s="107"/>
      <c r="Z42" s="107"/>
      <c r="AA42" s="80"/>
      <c r="AB42" s="67"/>
    </row>
    <row r="43" spans="16:28" ht="13">
      <c r="P43" s="234"/>
      <c r="Q43" s="234"/>
      <c r="R43" s="232"/>
      <c r="S43" s="107"/>
      <c r="T43" s="67"/>
      <c r="U43" s="80"/>
      <c r="V43" s="107"/>
      <c r="W43" s="107"/>
      <c r="X43" s="80"/>
      <c r="Y43" s="107"/>
      <c r="Z43" s="107"/>
      <c r="AA43" s="80"/>
      <c r="AB43" s="67"/>
    </row>
    <row r="44" spans="16:28" ht="13">
      <c r="P44" s="234"/>
      <c r="Q44" s="234"/>
      <c r="R44" s="78"/>
      <c r="S44" s="107"/>
      <c r="T44" s="67"/>
      <c r="U44" s="80"/>
      <c r="V44" s="107"/>
      <c r="W44" s="107"/>
      <c r="X44" s="80"/>
      <c r="Y44" s="107"/>
      <c r="Z44" s="107"/>
      <c r="AA44" s="80"/>
      <c r="AB44" s="67"/>
    </row>
    <row r="45" spans="16:28" ht="13">
      <c r="P45" s="234"/>
      <c r="Q45" s="78"/>
      <c r="R45" s="231"/>
      <c r="S45" s="107"/>
      <c r="T45" s="67"/>
      <c r="U45" s="80"/>
      <c r="V45" s="107"/>
      <c r="W45" s="107"/>
      <c r="X45" s="80"/>
      <c r="Y45" s="107"/>
      <c r="Z45" s="107"/>
      <c r="AA45" s="80"/>
      <c r="AB45" s="67"/>
    </row>
    <row r="46" spans="16:28" ht="13">
      <c r="P46" s="67"/>
      <c r="Q46" s="67"/>
      <c r="R46" s="232"/>
      <c r="S46" s="107"/>
      <c r="T46" s="67"/>
      <c r="U46" s="80"/>
      <c r="V46" s="107"/>
      <c r="W46" s="107"/>
      <c r="X46" s="80"/>
      <c r="Y46" s="107"/>
      <c r="Z46" s="107"/>
      <c r="AA46" s="80"/>
      <c r="AB46" s="67"/>
    </row>
    <row r="47" spans="16:28" ht="13">
      <c r="P47" s="67"/>
      <c r="Q47" s="67"/>
      <c r="R47" s="232"/>
      <c r="S47" s="82"/>
      <c r="T47" s="67"/>
      <c r="U47" s="106"/>
      <c r="V47" s="82"/>
      <c r="W47" s="82"/>
      <c r="X47" s="106"/>
      <c r="Y47" s="82"/>
      <c r="Z47" s="82"/>
      <c r="AA47" s="106"/>
      <c r="AB47" s="67"/>
    </row>
    <row r="48" spans="16:28" ht="13">
      <c r="P48" s="67"/>
      <c r="Q48" s="67"/>
      <c r="R48" s="232"/>
      <c r="S48" s="67"/>
      <c r="T48" s="67"/>
      <c r="U48" s="67"/>
      <c r="V48" s="67"/>
      <c r="W48" s="67"/>
      <c r="X48" s="67"/>
      <c r="Y48" s="67"/>
      <c r="Z48" s="67"/>
      <c r="AA48" s="67"/>
      <c r="AB48" s="67"/>
    </row>
    <row r="49" spans="16:18" ht="13">
      <c r="P49" s="233"/>
      <c r="Q49" s="233"/>
      <c r="R49" s="232"/>
    </row>
    <row r="50" spans="16:18" ht="13">
      <c r="P50" s="234"/>
      <c r="Q50" s="78"/>
      <c r="R50" s="232"/>
    </row>
    <row r="51" spans="16:18" ht="13">
      <c r="P51" s="234"/>
      <c r="Q51" s="234"/>
      <c r="R51" s="232"/>
    </row>
    <row r="52" spans="16:18" ht="13">
      <c r="P52" s="234"/>
      <c r="Q52" s="234"/>
      <c r="R52" s="232"/>
    </row>
    <row r="53" spans="16:18" ht="13">
      <c r="P53" s="234"/>
      <c r="Q53" s="234"/>
      <c r="R53" s="232"/>
    </row>
    <row r="54" spans="16:18" ht="13">
      <c r="P54" s="234"/>
      <c r="Q54" s="234"/>
      <c r="R54" s="232"/>
    </row>
    <row r="55" spans="16:18" ht="13">
      <c r="P55" s="234"/>
      <c r="Q55" s="234"/>
      <c r="R55" s="232"/>
    </row>
    <row r="56" spans="16:18" ht="13">
      <c r="P56" s="234"/>
      <c r="Q56" s="234"/>
      <c r="R56" s="232"/>
    </row>
    <row r="57" spans="16:18" ht="13">
      <c r="P57" s="234"/>
      <c r="Q57" s="234"/>
      <c r="R57" s="232"/>
    </row>
    <row r="58" spans="16:18" ht="13">
      <c r="P58" s="234"/>
      <c r="Q58" s="234"/>
      <c r="R58" s="232"/>
    </row>
    <row r="59" spans="16:18" ht="13">
      <c r="P59" s="234"/>
      <c r="Q59" s="234"/>
      <c r="R59" s="232"/>
    </row>
    <row r="60" spans="16:18" ht="13">
      <c r="P60" s="234"/>
      <c r="Q60" s="234"/>
      <c r="R60" s="232"/>
    </row>
    <row r="61" spans="16:18" ht="13">
      <c r="P61" s="234"/>
      <c r="Q61" s="234"/>
      <c r="R61" s="232"/>
    </row>
    <row r="62" spans="16:18" ht="13">
      <c r="P62" s="234"/>
      <c r="Q62" s="234"/>
      <c r="R62" s="234"/>
    </row>
    <row r="63" spans="16:18" ht="13">
      <c r="P63" s="234"/>
      <c r="Q63" s="234"/>
      <c r="R63" s="234"/>
    </row>
    <row r="64" spans="16:18" ht="13">
      <c r="P64" s="234"/>
      <c r="Q64" s="234"/>
      <c r="R64" s="78"/>
    </row>
    <row r="65" spans="16:18" ht="13">
      <c r="P65" s="234"/>
      <c r="Q65" s="78"/>
      <c r="R65" s="78"/>
    </row>
    <row r="66" spans="16:18">
      <c r="P66" s="67"/>
      <c r="Q66" s="67"/>
      <c r="R66" s="67"/>
    </row>
    <row r="67" spans="16:18">
      <c r="P67" s="67"/>
      <c r="Q67" s="67"/>
      <c r="R67" s="67"/>
    </row>
    <row r="68" spans="16:18">
      <c r="P68" s="67"/>
      <c r="Q68" s="67"/>
      <c r="R68" s="67"/>
    </row>
  </sheetData>
  <mergeCells count="7">
    <mergeCell ref="A7:A8"/>
    <mergeCell ref="B7:D7"/>
    <mergeCell ref="A4:R5"/>
    <mergeCell ref="E7:G7"/>
    <mergeCell ref="N7:P7"/>
    <mergeCell ref="K7:M7"/>
    <mergeCell ref="H7:J7"/>
  </mergeCells>
  <phoneticPr fontId="0" type="noConversion"/>
  <pageMargins left="0.75" right="0.75" top="1" bottom="1" header="0.5" footer="0.5"/>
  <pageSetup scale="51" orientation="portrait" r:id="rId1"/>
  <headerFooter alignWithMargins="0">
    <oddFooter>&amp;C&amp;14B-&amp;P-4</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7">
    <pageSetUpPr fitToPage="1"/>
  </sheetPr>
  <dimension ref="A1:AB85"/>
  <sheetViews>
    <sheetView zoomScale="80" zoomScaleNormal="80" workbookViewId="0"/>
  </sheetViews>
  <sheetFormatPr defaultColWidth="9.1796875" defaultRowHeight="12.5"/>
  <cols>
    <col min="1" max="1" width="11.81640625" style="15" customWidth="1"/>
    <col min="2" max="2" width="10.453125" style="15" bestFit="1" customWidth="1"/>
    <col min="3" max="4" width="10.26953125" style="15" customWidth="1"/>
    <col min="5" max="6" width="9.1796875" style="15" bestFit="1" customWidth="1"/>
    <col min="7" max="7" width="10.26953125" style="15" customWidth="1"/>
    <col min="8" max="8" width="9.1796875" style="15" bestFit="1" customWidth="1"/>
    <col min="9" max="9" width="8.54296875" style="15" bestFit="1" customWidth="1"/>
    <col min="10" max="10" width="10.26953125" style="15" customWidth="1"/>
    <col min="11" max="11" width="9.1796875" style="15" bestFit="1" customWidth="1"/>
    <col min="12" max="12" width="8.81640625" style="15" bestFit="1" customWidth="1"/>
    <col min="13" max="13" width="10.26953125" style="15" customWidth="1"/>
    <col min="14" max="15" width="11.26953125" style="15" bestFit="1" customWidth="1"/>
    <col min="16" max="16" width="10.26953125" style="15" customWidth="1"/>
    <col min="17" max="17" width="9.453125" style="15" bestFit="1" customWidth="1"/>
    <col min="18" max="16384" width="9.1796875" style="15"/>
  </cols>
  <sheetData>
    <row r="1" spans="1:17" ht="25">
      <c r="A1" s="35" t="s">
        <v>21</v>
      </c>
      <c r="B1" s="67"/>
      <c r="C1" s="67"/>
      <c r="D1" s="67"/>
      <c r="E1" s="67"/>
      <c r="F1" s="67"/>
      <c r="G1" s="67"/>
      <c r="H1" s="67"/>
      <c r="I1" s="67"/>
      <c r="J1" s="67"/>
      <c r="K1" s="67"/>
      <c r="L1" s="67"/>
      <c r="M1" s="67"/>
      <c r="N1" s="67"/>
      <c r="O1" s="67"/>
      <c r="P1" s="67"/>
      <c r="Q1" s="67"/>
    </row>
    <row r="2" spans="1:17" ht="18">
      <c r="A2" s="12" t="s">
        <v>51</v>
      </c>
      <c r="B2" s="1"/>
      <c r="C2" s="1"/>
      <c r="D2" s="1"/>
      <c r="E2" s="1"/>
      <c r="F2" s="1"/>
      <c r="G2" s="1"/>
      <c r="H2" s="1"/>
      <c r="I2" s="1"/>
      <c r="J2" s="1"/>
      <c r="K2" s="1"/>
      <c r="L2" s="1"/>
      <c r="M2" s="1"/>
      <c r="N2" s="1"/>
      <c r="O2" s="1"/>
      <c r="P2" s="1"/>
      <c r="Q2" s="67"/>
    </row>
    <row r="3" spans="1:17" ht="14">
      <c r="A3" s="10"/>
      <c r="B3" s="1"/>
      <c r="C3" s="1"/>
      <c r="D3" s="1"/>
      <c r="E3" s="1"/>
      <c r="F3" s="1"/>
      <c r="G3" s="1"/>
      <c r="H3" s="1"/>
      <c r="I3" s="1"/>
      <c r="J3" s="1"/>
      <c r="K3" s="1"/>
      <c r="L3" s="1"/>
      <c r="M3" s="1"/>
      <c r="N3" s="1"/>
      <c r="O3" s="1"/>
      <c r="P3" s="1"/>
      <c r="Q3" s="67"/>
    </row>
    <row r="4" spans="1:17" ht="17.25" customHeight="1">
      <c r="A4" s="290" t="s">
        <v>50</v>
      </c>
      <c r="B4" s="290"/>
      <c r="C4" s="290"/>
      <c r="D4" s="290"/>
      <c r="E4" s="290"/>
      <c r="F4" s="290"/>
      <c r="G4" s="290"/>
      <c r="H4" s="290"/>
      <c r="I4" s="290"/>
      <c r="J4" s="290"/>
      <c r="K4" s="290"/>
      <c r="L4" s="290"/>
      <c r="M4" s="290"/>
      <c r="N4" s="290"/>
      <c r="O4" s="290"/>
      <c r="P4" s="290"/>
      <c r="Q4" s="290"/>
    </row>
    <row r="5" spans="1:17" ht="12" customHeight="1">
      <c r="A5" s="290"/>
      <c r="B5" s="290"/>
      <c r="C5" s="290"/>
      <c r="D5" s="290"/>
      <c r="E5" s="290"/>
      <c r="F5" s="290"/>
      <c r="G5" s="290"/>
      <c r="H5" s="290"/>
      <c r="I5" s="290"/>
      <c r="J5" s="290"/>
      <c r="K5" s="290"/>
      <c r="L5" s="290"/>
      <c r="M5" s="290"/>
      <c r="N5" s="290"/>
      <c r="O5" s="290"/>
      <c r="P5" s="290"/>
      <c r="Q5" s="290"/>
    </row>
    <row r="6" spans="1:17" ht="14.5" thickBot="1">
      <c r="A6" s="1"/>
      <c r="B6" s="1"/>
      <c r="C6" s="1"/>
      <c r="D6" s="1"/>
      <c r="E6" s="1"/>
      <c r="F6" s="1"/>
      <c r="G6" s="1"/>
      <c r="H6" s="1"/>
      <c r="I6" s="1"/>
      <c r="J6" s="1"/>
      <c r="K6" s="1"/>
      <c r="L6" s="1"/>
      <c r="M6" s="1"/>
      <c r="N6" s="1"/>
      <c r="O6" s="1"/>
      <c r="P6" s="1"/>
      <c r="Q6" s="67"/>
    </row>
    <row r="7" spans="1:17" ht="12.75" customHeight="1">
      <c r="A7" s="294" t="s">
        <v>24</v>
      </c>
      <c r="B7" s="291" t="s">
        <v>28</v>
      </c>
      <c r="C7" s="292"/>
      <c r="D7" s="293"/>
      <c r="E7" s="291" t="s">
        <v>29</v>
      </c>
      <c r="F7" s="292"/>
      <c r="G7" s="293"/>
      <c r="H7" s="291" t="s">
        <v>30</v>
      </c>
      <c r="I7" s="292"/>
      <c r="J7" s="293"/>
      <c r="K7" s="291" t="s">
        <v>31</v>
      </c>
      <c r="L7" s="292"/>
      <c r="M7" s="293"/>
      <c r="N7" s="291" t="s">
        <v>27</v>
      </c>
      <c r="O7" s="292"/>
      <c r="P7" s="293"/>
      <c r="Q7" s="67"/>
    </row>
    <row r="8" spans="1:17" ht="26.25" customHeight="1" thickBot="1">
      <c r="A8" s="295"/>
      <c r="B8" s="105" t="s">
        <v>52</v>
      </c>
      <c r="C8" s="19" t="s">
        <v>45</v>
      </c>
      <c r="D8" s="20" t="s">
        <v>53</v>
      </c>
      <c r="E8" s="105" t="s">
        <v>52</v>
      </c>
      <c r="F8" s="19" t="s">
        <v>45</v>
      </c>
      <c r="G8" s="20" t="s">
        <v>53</v>
      </c>
      <c r="H8" s="105" t="s">
        <v>52</v>
      </c>
      <c r="I8" s="19" t="s">
        <v>45</v>
      </c>
      <c r="J8" s="20" t="s">
        <v>53</v>
      </c>
      <c r="K8" s="105" t="s">
        <v>52</v>
      </c>
      <c r="L8" s="19" t="s">
        <v>45</v>
      </c>
      <c r="M8" s="20" t="s">
        <v>53</v>
      </c>
      <c r="N8" s="105" t="s">
        <v>52</v>
      </c>
      <c r="O8" s="19" t="s">
        <v>45</v>
      </c>
      <c r="P8" s="20" t="s">
        <v>53</v>
      </c>
      <c r="Q8" s="67"/>
    </row>
    <row r="9" spans="1:17">
      <c r="A9" s="73">
        <v>2007</v>
      </c>
      <c r="B9" s="86">
        <v>9958</v>
      </c>
      <c r="C9" s="87">
        <v>10320</v>
      </c>
      <c r="D9" s="70">
        <f t="shared" ref="D9:D20" si="0">IF(C9=0, "NA", B9/C9)</f>
        <v>0.96492248062015507</v>
      </c>
      <c r="E9" s="86"/>
      <c r="F9" s="87"/>
      <c r="G9" s="70"/>
      <c r="H9" s="86">
        <v>2</v>
      </c>
      <c r="I9" s="87">
        <v>2</v>
      </c>
      <c r="J9" s="70">
        <f t="shared" ref="J9:J20" si="1">IF(I9=0, "NA", H9/I9)</f>
        <v>1</v>
      </c>
      <c r="K9" s="86">
        <v>85</v>
      </c>
      <c r="L9" s="87">
        <v>95</v>
      </c>
      <c r="M9" s="69">
        <f t="shared" ref="M9:M24" si="2">IF(L9=0, "NA", K9/L9)</f>
        <v>0.89473684210526316</v>
      </c>
      <c r="N9" s="86">
        <f>SUM(K9,H9,E9,B9)</f>
        <v>10045</v>
      </c>
      <c r="O9" s="87">
        <f>SUM(L9,I9,F9,C9)</f>
        <v>10417</v>
      </c>
      <c r="P9" s="70">
        <f t="shared" ref="P9:P20" si="3">IF(O9=0, "NA", N9/O9)</f>
        <v>0.96428914274743205</v>
      </c>
      <c r="Q9" s="67"/>
    </row>
    <row r="10" spans="1:17">
      <c r="A10" s="73">
        <v>2008</v>
      </c>
      <c r="B10" s="89">
        <v>10440</v>
      </c>
      <c r="C10" s="90">
        <v>10711</v>
      </c>
      <c r="D10" s="69">
        <f t="shared" si="0"/>
        <v>0.97469890766501732</v>
      </c>
      <c r="E10" s="89">
        <v>610</v>
      </c>
      <c r="F10" s="90">
        <v>637</v>
      </c>
      <c r="G10" s="69">
        <f t="shared" ref="G10:G24" si="4">IF(F10=0, "NA", E10/F10)</f>
        <v>0.95761381475667195</v>
      </c>
      <c r="H10" s="89">
        <v>1</v>
      </c>
      <c r="I10" s="90">
        <v>1</v>
      </c>
      <c r="J10" s="69">
        <f t="shared" si="1"/>
        <v>1</v>
      </c>
      <c r="K10" s="89">
        <v>123</v>
      </c>
      <c r="L10" s="90">
        <v>129</v>
      </c>
      <c r="M10" s="69">
        <f t="shared" si="2"/>
        <v>0.95348837209302328</v>
      </c>
      <c r="N10" s="89">
        <f t="shared" ref="N10:N24" si="5">SUM(K10,H10,E10,B10)</f>
        <v>11174</v>
      </c>
      <c r="O10" s="90">
        <f t="shared" ref="O10:O24" si="6">SUM(L10,I10,F10,C10)</f>
        <v>11478</v>
      </c>
      <c r="P10" s="69">
        <f t="shared" si="3"/>
        <v>0.97351454957309635</v>
      </c>
      <c r="Q10" s="67"/>
    </row>
    <row r="11" spans="1:17">
      <c r="A11" s="73">
        <v>2009</v>
      </c>
      <c r="B11" s="89">
        <v>8288</v>
      </c>
      <c r="C11" s="90">
        <v>8448</v>
      </c>
      <c r="D11" s="69">
        <f t="shared" si="0"/>
        <v>0.98106060606060608</v>
      </c>
      <c r="E11" s="89">
        <v>493</v>
      </c>
      <c r="F11" s="90">
        <v>508</v>
      </c>
      <c r="G11" s="69">
        <f t="shared" si="4"/>
        <v>0.97047244094488194</v>
      </c>
      <c r="H11" s="89">
        <v>21</v>
      </c>
      <c r="I11" s="90">
        <v>22</v>
      </c>
      <c r="J11" s="69">
        <f t="shared" si="1"/>
        <v>0.95454545454545459</v>
      </c>
      <c r="K11" s="89">
        <v>28</v>
      </c>
      <c r="L11" s="90">
        <v>32</v>
      </c>
      <c r="M11" s="69">
        <f t="shared" si="2"/>
        <v>0.875</v>
      </c>
      <c r="N11" s="89">
        <f t="shared" si="5"/>
        <v>8830</v>
      </c>
      <c r="O11" s="90">
        <f t="shared" si="6"/>
        <v>9010</v>
      </c>
      <c r="P11" s="69">
        <f t="shared" si="3"/>
        <v>0.98002219755826858</v>
      </c>
      <c r="Q11" s="67"/>
    </row>
    <row r="12" spans="1:17">
      <c r="A12" s="73">
        <v>2010</v>
      </c>
      <c r="B12" s="89">
        <v>9529</v>
      </c>
      <c r="C12" s="90">
        <v>9677</v>
      </c>
      <c r="D12" s="69">
        <f t="shared" si="0"/>
        <v>0.98470600392683683</v>
      </c>
      <c r="E12" s="89">
        <v>487</v>
      </c>
      <c r="F12" s="90">
        <v>493</v>
      </c>
      <c r="G12" s="69">
        <f t="shared" si="4"/>
        <v>0.9878296146044625</v>
      </c>
      <c r="H12" s="89">
        <v>31</v>
      </c>
      <c r="I12" s="90">
        <v>32</v>
      </c>
      <c r="J12" s="69">
        <f t="shared" si="1"/>
        <v>0.96875</v>
      </c>
      <c r="K12" s="89">
        <v>49</v>
      </c>
      <c r="L12" s="90">
        <v>50</v>
      </c>
      <c r="M12" s="69">
        <f t="shared" si="2"/>
        <v>0.98</v>
      </c>
      <c r="N12" s="89">
        <f t="shared" si="5"/>
        <v>10096</v>
      </c>
      <c r="O12" s="90">
        <f t="shared" si="6"/>
        <v>10252</v>
      </c>
      <c r="P12" s="69">
        <f t="shared" si="3"/>
        <v>0.98478345688646118</v>
      </c>
      <c r="Q12" s="67"/>
    </row>
    <row r="13" spans="1:17">
      <c r="A13" s="73">
        <v>2011</v>
      </c>
      <c r="B13" s="89">
        <v>9581</v>
      </c>
      <c r="C13" s="90">
        <v>9714</v>
      </c>
      <c r="D13" s="69">
        <f t="shared" si="0"/>
        <v>0.98630842083590697</v>
      </c>
      <c r="E13" s="89">
        <v>874</v>
      </c>
      <c r="F13" s="90">
        <v>894</v>
      </c>
      <c r="G13" s="69">
        <f t="shared" si="4"/>
        <v>0.97762863534675615</v>
      </c>
      <c r="H13" s="89">
        <v>62</v>
      </c>
      <c r="I13" s="90">
        <v>63</v>
      </c>
      <c r="J13" s="69">
        <f t="shared" si="1"/>
        <v>0.98412698412698407</v>
      </c>
      <c r="K13" s="89">
        <v>241</v>
      </c>
      <c r="L13" s="90">
        <v>249</v>
      </c>
      <c r="M13" s="69">
        <f t="shared" si="2"/>
        <v>0.96787148594377514</v>
      </c>
      <c r="N13" s="89">
        <f t="shared" si="5"/>
        <v>10758</v>
      </c>
      <c r="O13" s="90">
        <f t="shared" si="6"/>
        <v>10920</v>
      </c>
      <c r="P13" s="69">
        <f t="shared" si="3"/>
        <v>0.98516483516483522</v>
      </c>
      <c r="Q13" s="67"/>
    </row>
    <row r="14" spans="1:17">
      <c r="A14" s="73">
        <v>2012</v>
      </c>
      <c r="B14" s="89">
        <v>9427</v>
      </c>
      <c r="C14" s="90">
        <v>9543</v>
      </c>
      <c r="D14" s="69">
        <f t="shared" si="0"/>
        <v>0.98784449334590796</v>
      </c>
      <c r="E14" s="89">
        <v>740</v>
      </c>
      <c r="F14" s="90">
        <v>750</v>
      </c>
      <c r="G14" s="69">
        <f t="shared" si="4"/>
        <v>0.98666666666666669</v>
      </c>
      <c r="H14" s="89">
        <v>118</v>
      </c>
      <c r="I14" s="90">
        <v>123</v>
      </c>
      <c r="J14" s="69">
        <f t="shared" si="1"/>
        <v>0.95934959349593496</v>
      </c>
      <c r="K14" s="89">
        <v>227</v>
      </c>
      <c r="L14" s="90">
        <v>231</v>
      </c>
      <c r="M14" s="69">
        <f t="shared" si="2"/>
        <v>0.98268398268398272</v>
      </c>
      <c r="N14" s="89">
        <f t="shared" si="5"/>
        <v>10512</v>
      </c>
      <c r="O14" s="90">
        <f t="shared" si="6"/>
        <v>10647</v>
      </c>
      <c r="P14" s="69">
        <f t="shared" si="3"/>
        <v>0.9873203719357565</v>
      </c>
      <c r="Q14" s="67"/>
    </row>
    <row r="15" spans="1:17">
      <c r="A15" s="73">
        <v>2013</v>
      </c>
      <c r="B15" s="89">
        <v>8939</v>
      </c>
      <c r="C15" s="90">
        <v>9045</v>
      </c>
      <c r="D15" s="69">
        <f t="shared" si="0"/>
        <v>0.98828081813156443</v>
      </c>
      <c r="E15" s="89">
        <v>678</v>
      </c>
      <c r="F15" s="90">
        <v>684</v>
      </c>
      <c r="G15" s="69">
        <f t="shared" si="4"/>
        <v>0.99122807017543857</v>
      </c>
      <c r="H15" s="89">
        <v>141</v>
      </c>
      <c r="I15" s="90">
        <v>143</v>
      </c>
      <c r="J15" s="69">
        <f t="shared" si="1"/>
        <v>0.98601398601398604</v>
      </c>
      <c r="K15" s="89">
        <v>201</v>
      </c>
      <c r="L15" s="90">
        <v>205</v>
      </c>
      <c r="M15" s="69">
        <f t="shared" si="2"/>
        <v>0.98048780487804876</v>
      </c>
      <c r="N15" s="89">
        <f t="shared" si="5"/>
        <v>9959</v>
      </c>
      <c r="O15" s="90">
        <f t="shared" si="6"/>
        <v>10077</v>
      </c>
      <c r="P15" s="69">
        <f t="shared" si="3"/>
        <v>0.98829016572392581</v>
      </c>
      <c r="Q15" s="67"/>
    </row>
    <row r="16" spans="1:17">
      <c r="A16" s="73">
        <v>2014</v>
      </c>
      <c r="B16" s="89">
        <v>8011</v>
      </c>
      <c r="C16" s="90">
        <v>8097</v>
      </c>
      <c r="D16" s="69">
        <f t="shared" si="0"/>
        <v>0.98937878226503639</v>
      </c>
      <c r="E16" s="89">
        <v>703</v>
      </c>
      <c r="F16" s="90">
        <v>708</v>
      </c>
      <c r="G16" s="69">
        <f t="shared" si="4"/>
        <v>0.99293785310734461</v>
      </c>
      <c r="H16" s="89">
        <v>189</v>
      </c>
      <c r="I16" s="90">
        <v>190</v>
      </c>
      <c r="J16" s="69">
        <f t="shared" si="1"/>
        <v>0.99473684210526314</v>
      </c>
      <c r="K16" s="89">
        <v>182</v>
      </c>
      <c r="L16" s="90">
        <v>187</v>
      </c>
      <c r="M16" s="69">
        <f t="shared" si="2"/>
        <v>0.9732620320855615</v>
      </c>
      <c r="N16" s="89">
        <f t="shared" si="5"/>
        <v>9085</v>
      </c>
      <c r="O16" s="90">
        <f t="shared" si="6"/>
        <v>9182</v>
      </c>
      <c r="P16" s="69">
        <f t="shared" si="3"/>
        <v>0.98943585275539103</v>
      </c>
      <c r="Q16" s="67"/>
    </row>
    <row r="17" spans="1:18">
      <c r="A17" s="73">
        <v>2015</v>
      </c>
      <c r="B17" s="89">
        <v>7461</v>
      </c>
      <c r="C17" s="90">
        <v>7509</v>
      </c>
      <c r="D17" s="69">
        <f t="shared" si="0"/>
        <v>0.99360767079504597</v>
      </c>
      <c r="E17" s="89">
        <v>773</v>
      </c>
      <c r="F17" s="90">
        <v>785</v>
      </c>
      <c r="G17" s="69">
        <f t="shared" si="4"/>
        <v>0.98471337579617835</v>
      </c>
      <c r="H17" s="89">
        <v>139</v>
      </c>
      <c r="I17" s="90">
        <v>139</v>
      </c>
      <c r="J17" s="69">
        <f t="shared" si="1"/>
        <v>1</v>
      </c>
      <c r="K17" s="89">
        <v>359</v>
      </c>
      <c r="L17" s="90">
        <v>362</v>
      </c>
      <c r="M17" s="69">
        <f t="shared" si="2"/>
        <v>0.99171270718232041</v>
      </c>
      <c r="N17" s="89">
        <f t="shared" si="5"/>
        <v>8732</v>
      </c>
      <c r="O17" s="90">
        <f t="shared" si="6"/>
        <v>8795</v>
      </c>
      <c r="P17" s="69">
        <f t="shared" si="3"/>
        <v>0.99283683911313247</v>
      </c>
      <c r="Q17" s="67"/>
      <c r="R17" s="67"/>
    </row>
    <row r="18" spans="1:18">
      <c r="A18" s="73">
        <v>2016</v>
      </c>
      <c r="B18" s="89">
        <v>6054</v>
      </c>
      <c r="C18" s="90">
        <v>6092</v>
      </c>
      <c r="D18" s="69">
        <f t="shared" si="0"/>
        <v>0.99376231122783976</v>
      </c>
      <c r="E18" s="89">
        <v>651</v>
      </c>
      <c r="F18" s="90">
        <v>661</v>
      </c>
      <c r="G18" s="69">
        <f t="shared" si="4"/>
        <v>0.98487140695915276</v>
      </c>
      <c r="H18" s="89">
        <v>84</v>
      </c>
      <c r="I18" s="90">
        <v>84</v>
      </c>
      <c r="J18" s="69">
        <f t="shared" si="1"/>
        <v>1</v>
      </c>
      <c r="K18" s="89">
        <v>294</v>
      </c>
      <c r="L18" s="90">
        <v>298</v>
      </c>
      <c r="M18" s="69">
        <f t="shared" si="2"/>
        <v>0.98657718120805371</v>
      </c>
      <c r="N18" s="89">
        <f t="shared" si="5"/>
        <v>7083</v>
      </c>
      <c r="O18" s="90">
        <f t="shared" si="6"/>
        <v>7135</v>
      </c>
      <c r="P18" s="69">
        <f t="shared" si="3"/>
        <v>0.99271198318149967</v>
      </c>
      <c r="Q18" s="67"/>
      <c r="R18" s="67"/>
    </row>
    <row r="19" spans="1:18">
      <c r="A19" s="73">
        <v>2017</v>
      </c>
      <c r="B19" s="89">
        <v>5614</v>
      </c>
      <c r="C19" s="90">
        <v>5642</v>
      </c>
      <c r="D19" s="69">
        <f t="shared" si="0"/>
        <v>0.99503722084367241</v>
      </c>
      <c r="E19" s="89">
        <v>425</v>
      </c>
      <c r="F19" s="90">
        <v>426</v>
      </c>
      <c r="G19" s="69">
        <f t="shared" si="4"/>
        <v>0.99765258215962438</v>
      </c>
      <c r="H19" s="89">
        <v>31</v>
      </c>
      <c r="I19" s="90">
        <v>31</v>
      </c>
      <c r="J19" s="69">
        <f t="shared" si="1"/>
        <v>1</v>
      </c>
      <c r="K19" s="89">
        <v>216</v>
      </c>
      <c r="L19" s="90">
        <v>218</v>
      </c>
      <c r="M19" s="69">
        <f t="shared" si="2"/>
        <v>0.99082568807339455</v>
      </c>
      <c r="N19" s="89">
        <f t="shared" si="5"/>
        <v>6286</v>
      </c>
      <c r="O19" s="90">
        <f t="shared" si="6"/>
        <v>6317</v>
      </c>
      <c r="P19" s="69">
        <f t="shared" si="3"/>
        <v>0.99509260725027704</v>
      </c>
      <c r="Q19" s="67"/>
      <c r="R19" s="67"/>
    </row>
    <row r="20" spans="1:18">
      <c r="A20" s="73">
        <v>2018</v>
      </c>
      <c r="B20" s="89">
        <v>6056</v>
      </c>
      <c r="C20" s="90">
        <v>6076</v>
      </c>
      <c r="D20" s="69">
        <f t="shared" si="0"/>
        <v>0.99670836076366032</v>
      </c>
      <c r="E20" s="89">
        <v>291</v>
      </c>
      <c r="F20" s="90">
        <v>295</v>
      </c>
      <c r="G20" s="69">
        <f t="shared" si="4"/>
        <v>0.98644067796610169</v>
      </c>
      <c r="H20" s="89">
        <v>59</v>
      </c>
      <c r="I20" s="90">
        <v>59</v>
      </c>
      <c r="J20" s="69">
        <f t="shared" si="1"/>
        <v>1</v>
      </c>
      <c r="K20" s="89">
        <v>164</v>
      </c>
      <c r="L20" s="90">
        <v>166</v>
      </c>
      <c r="M20" s="69">
        <f t="shared" si="2"/>
        <v>0.98795180722891562</v>
      </c>
      <c r="N20" s="89">
        <f t="shared" si="5"/>
        <v>6570</v>
      </c>
      <c r="O20" s="90">
        <f t="shared" si="6"/>
        <v>6596</v>
      </c>
      <c r="P20" s="69">
        <f t="shared" si="3"/>
        <v>0.99605821710127351</v>
      </c>
      <c r="Q20" s="67"/>
      <c r="R20" s="67"/>
    </row>
    <row r="21" spans="1:18">
      <c r="A21" s="73">
        <v>2019</v>
      </c>
      <c r="B21" s="89">
        <v>4110</v>
      </c>
      <c r="C21" s="90">
        <v>4126</v>
      </c>
      <c r="D21" s="69">
        <f>IF(C21=0, "NA", B21/C21)</f>
        <v>0.99612215220552591</v>
      </c>
      <c r="E21" s="89">
        <v>324</v>
      </c>
      <c r="F21" s="90">
        <v>325</v>
      </c>
      <c r="G21" s="69">
        <f t="shared" si="4"/>
        <v>0.99692307692307691</v>
      </c>
      <c r="H21" s="89">
        <v>6</v>
      </c>
      <c r="I21" s="90">
        <v>6</v>
      </c>
      <c r="J21" s="69">
        <f>IF(I21=0, "NA", H21/I21)</f>
        <v>1</v>
      </c>
      <c r="K21" s="89">
        <v>183</v>
      </c>
      <c r="L21" s="90">
        <v>185</v>
      </c>
      <c r="M21" s="69">
        <f t="shared" si="2"/>
        <v>0.98918918918918919</v>
      </c>
      <c r="N21" s="89">
        <f t="shared" si="5"/>
        <v>4623</v>
      </c>
      <c r="O21" s="90">
        <f t="shared" si="6"/>
        <v>4642</v>
      </c>
      <c r="P21" s="69">
        <f>IF(O21=0, "NA", N21/O21)</f>
        <v>0.99590693666523056</v>
      </c>
      <c r="Q21" s="67"/>
      <c r="R21" s="67"/>
    </row>
    <row r="22" spans="1:18">
      <c r="A22" s="73">
        <v>2020</v>
      </c>
      <c r="B22" s="89">
        <v>2566</v>
      </c>
      <c r="C22" s="90">
        <v>2685</v>
      </c>
      <c r="D22" s="69">
        <f>IF(C22=0, "NA", B22/C22)</f>
        <v>0.95567970204841712</v>
      </c>
      <c r="E22" s="89">
        <v>145</v>
      </c>
      <c r="F22" s="90">
        <v>145</v>
      </c>
      <c r="G22" s="69">
        <f t="shared" si="4"/>
        <v>1</v>
      </c>
      <c r="H22" s="89">
        <v>25</v>
      </c>
      <c r="I22" s="90">
        <v>25</v>
      </c>
      <c r="J22" s="69">
        <f>IF(I22=0, "NA", H22/I22)</f>
        <v>1</v>
      </c>
      <c r="K22" s="89">
        <v>70</v>
      </c>
      <c r="L22" s="90">
        <v>70</v>
      </c>
      <c r="M22" s="69">
        <f t="shared" si="2"/>
        <v>1</v>
      </c>
      <c r="N22" s="89">
        <f t="shared" si="5"/>
        <v>2806</v>
      </c>
      <c r="O22" s="90">
        <f t="shared" si="6"/>
        <v>2925</v>
      </c>
      <c r="P22" s="69">
        <f>IF(O22=0, "NA", N22/O22)</f>
        <v>0.95931623931623933</v>
      </c>
      <c r="Q22" s="67"/>
      <c r="R22" s="67"/>
    </row>
    <row r="23" spans="1:18">
      <c r="A23" s="73">
        <v>2021</v>
      </c>
      <c r="B23" s="89">
        <v>693</v>
      </c>
      <c r="C23" s="90">
        <v>701</v>
      </c>
      <c r="D23" s="69">
        <f>IF(C23=0, "NA", B23/C23)</f>
        <v>0.98858773181169757</v>
      </c>
      <c r="E23" s="89">
        <v>44</v>
      </c>
      <c r="F23" s="90">
        <v>61</v>
      </c>
      <c r="G23" s="69">
        <f t="shared" si="4"/>
        <v>0.72131147540983609</v>
      </c>
      <c r="H23" s="89">
        <v>8</v>
      </c>
      <c r="I23" s="90">
        <v>8</v>
      </c>
      <c r="J23" s="69">
        <f>IF(I23=0, "NA", H23/I23)</f>
        <v>1</v>
      </c>
      <c r="K23" s="89">
        <v>13</v>
      </c>
      <c r="L23" s="90">
        <v>13</v>
      </c>
      <c r="M23" s="69">
        <f t="shared" si="2"/>
        <v>1</v>
      </c>
      <c r="N23" s="89">
        <f t="shared" si="5"/>
        <v>758</v>
      </c>
      <c r="O23" s="90">
        <f t="shared" si="6"/>
        <v>783</v>
      </c>
      <c r="P23" s="69">
        <f>IF(O23=0, "NA", N23/O23)</f>
        <v>0.96807151979565775</v>
      </c>
      <c r="Q23" s="67"/>
      <c r="R23" s="67"/>
    </row>
    <row r="24" spans="1:18" ht="13" thickBot="1">
      <c r="A24" s="73">
        <v>2022</v>
      </c>
      <c r="B24" s="91">
        <v>20</v>
      </c>
      <c r="C24" s="92">
        <v>20</v>
      </c>
      <c r="D24" s="93">
        <f>IF(C24=0, "NA", B24/C24)</f>
        <v>1</v>
      </c>
      <c r="E24" s="91">
        <v>2</v>
      </c>
      <c r="F24" s="92">
        <v>2</v>
      </c>
      <c r="G24" s="93">
        <f t="shared" si="4"/>
        <v>1</v>
      </c>
      <c r="H24" s="91"/>
      <c r="I24" s="92"/>
      <c r="J24" s="93"/>
      <c r="K24" s="91">
        <v>1</v>
      </c>
      <c r="L24" s="92">
        <v>1</v>
      </c>
      <c r="M24" s="69">
        <f t="shared" si="2"/>
        <v>1</v>
      </c>
      <c r="N24" s="91">
        <f t="shared" si="5"/>
        <v>23</v>
      </c>
      <c r="O24" s="92">
        <f t="shared" si="6"/>
        <v>23</v>
      </c>
      <c r="P24" s="93">
        <f>IF(O24=0, "NA", N24/O24)</f>
        <v>1</v>
      </c>
      <c r="Q24" s="67"/>
      <c r="R24" s="67"/>
    </row>
    <row r="25" spans="1:18" ht="13.5" thickBot="1">
      <c r="A25" s="59" t="s">
        <v>27</v>
      </c>
      <c r="B25" s="130">
        <f>SUM(B9:B24)</f>
        <v>106747</v>
      </c>
      <c r="C25" s="130">
        <f>SUM(C9:C24)</f>
        <v>108406</v>
      </c>
      <c r="D25" s="131">
        <f>B25/C25</f>
        <v>0.98469641901739757</v>
      </c>
      <c r="E25" s="130">
        <f>SUM(E9:E24)</f>
        <v>7240</v>
      </c>
      <c r="F25" s="130">
        <f>SUM(F9:F24)</f>
        <v>7374</v>
      </c>
      <c r="G25" s="131">
        <f>E25/F25</f>
        <v>0.98182804448060756</v>
      </c>
      <c r="H25" s="130">
        <f>SUM(H9:H24)</f>
        <v>917</v>
      </c>
      <c r="I25" s="130">
        <f>SUM(I9:I24)</f>
        <v>928</v>
      </c>
      <c r="J25" s="131">
        <f>H25/I25</f>
        <v>0.9881465517241379</v>
      </c>
      <c r="K25" s="130">
        <f>SUM(K9:K24)</f>
        <v>2436</v>
      </c>
      <c r="L25" s="130">
        <f>SUM(L9:L24)</f>
        <v>2491</v>
      </c>
      <c r="M25" s="131">
        <f>K25/L25</f>
        <v>0.97792051384985945</v>
      </c>
      <c r="N25" s="130">
        <f>SUM(N9:N24)</f>
        <v>117340</v>
      </c>
      <c r="O25" s="130">
        <f>SUM(O9:O24)</f>
        <v>119199</v>
      </c>
      <c r="P25" s="131">
        <f>N25/O25</f>
        <v>0.98440423157912393</v>
      </c>
      <c r="Q25" s="67"/>
      <c r="R25" s="99"/>
    </row>
    <row r="26" spans="1:18" ht="13">
      <c r="A26" s="30"/>
      <c r="B26" s="82"/>
      <c r="C26" s="82"/>
      <c r="D26" s="106"/>
      <c r="E26" s="82"/>
      <c r="F26" s="82"/>
      <c r="G26" s="106"/>
      <c r="H26" s="82"/>
      <c r="I26" s="82"/>
      <c r="J26" s="106"/>
      <c r="K26" s="82"/>
      <c r="L26" s="82"/>
      <c r="M26" s="106"/>
      <c r="N26" s="82"/>
      <c r="O26" s="82"/>
      <c r="P26" s="106"/>
      <c r="Q26" s="82"/>
      <c r="R26" s="67"/>
    </row>
    <row r="27" spans="1:18">
      <c r="A27" s="67"/>
      <c r="B27" s="67"/>
      <c r="C27" s="67"/>
      <c r="D27" s="67"/>
      <c r="E27" s="67"/>
      <c r="F27" s="67"/>
      <c r="G27" s="67"/>
      <c r="H27" s="67"/>
      <c r="I27" s="67"/>
      <c r="J27" s="67"/>
      <c r="K27" s="67"/>
      <c r="L27" s="67"/>
      <c r="M27" s="67"/>
      <c r="N27" s="67"/>
      <c r="O27" s="67"/>
      <c r="P27" s="67"/>
      <c r="Q27" s="67"/>
      <c r="R27" s="67"/>
    </row>
    <row r="28" spans="1:18" ht="13">
      <c r="A28" s="67"/>
      <c r="B28" s="67"/>
      <c r="C28" s="67"/>
      <c r="D28" s="67"/>
      <c r="E28" s="67"/>
      <c r="F28" s="67"/>
      <c r="G28" s="67"/>
      <c r="H28" s="67"/>
      <c r="I28" s="67"/>
      <c r="J28" s="67"/>
      <c r="K28" s="67"/>
      <c r="L28" s="67"/>
      <c r="M28" s="67"/>
      <c r="N28" s="67"/>
      <c r="O28" s="67"/>
      <c r="P28" s="235"/>
      <c r="Q28" s="236"/>
      <c r="R28" s="67"/>
    </row>
    <row r="29" spans="1:18" ht="13">
      <c r="A29" s="67"/>
      <c r="B29" s="67"/>
      <c r="C29" s="67"/>
      <c r="D29" s="67"/>
      <c r="E29" s="67"/>
      <c r="F29" s="67"/>
      <c r="G29" s="67"/>
      <c r="H29" s="67"/>
      <c r="I29" s="67"/>
      <c r="J29" s="67"/>
      <c r="K29" s="67"/>
      <c r="L29" s="67"/>
      <c r="M29" s="67"/>
      <c r="N29" s="67"/>
      <c r="O29" s="67"/>
      <c r="P29" s="237"/>
      <c r="Q29" s="238"/>
      <c r="R29" s="67"/>
    </row>
    <row r="30" spans="1:18" ht="13">
      <c r="A30" s="67"/>
      <c r="B30" s="67"/>
      <c r="C30" s="67"/>
      <c r="D30" s="67"/>
      <c r="E30" s="67"/>
      <c r="F30" s="67"/>
      <c r="G30" s="67"/>
      <c r="H30" s="67"/>
      <c r="I30" s="67"/>
      <c r="J30" s="67"/>
      <c r="K30" s="67"/>
      <c r="L30" s="67"/>
      <c r="M30" s="67"/>
      <c r="N30" s="67"/>
      <c r="O30" s="67"/>
      <c r="P30" s="237"/>
      <c r="Q30" s="238"/>
      <c r="R30" s="67"/>
    </row>
    <row r="31" spans="1:18" ht="13">
      <c r="A31" s="67"/>
      <c r="B31" s="67"/>
      <c r="C31" s="67"/>
      <c r="D31" s="67"/>
      <c r="E31" s="67"/>
      <c r="F31" s="67"/>
      <c r="G31" s="67"/>
      <c r="H31" s="67"/>
      <c r="I31" s="67"/>
      <c r="J31" s="67"/>
      <c r="K31" s="67"/>
      <c r="L31" s="67"/>
      <c r="M31" s="67"/>
      <c r="N31" s="67"/>
      <c r="O31" s="67"/>
      <c r="P31" s="237"/>
      <c r="Q31" s="238"/>
      <c r="R31" s="67"/>
    </row>
    <row r="32" spans="1:18" ht="13">
      <c r="A32" s="67"/>
      <c r="B32" s="67"/>
      <c r="C32" s="67"/>
      <c r="D32" s="67"/>
      <c r="E32" s="67"/>
      <c r="F32" s="67"/>
      <c r="G32" s="67"/>
      <c r="H32" s="67"/>
      <c r="I32" s="67"/>
      <c r="J32" s="67"/>
      <c r="K32" s="67"/>
      <c r="L32" s="67"/>
      <c r="M32" s="67"/>
      <c r="N32" s="67"/>
      <c r="O32" s="67"/>
      <c r="P32" s="237"/>
      <c r="Q32" s="238"/>
      <c r="R32" s="67"/>
    </row>
    <row r="33" spans="16:28" ht="13">
      <c r="P33" s="237"/>
      <c r="Q33" s="238"/>
      <c r="R33" s="67"/>
      <c r="S33" s="67"/>
      <c r="T33" s="67"/>
      <c r="U33" s="67"/>
      <c r="V33" s="67"/>
      <c r="W33" s="67"/>
      <c r="X33" s="67"/>
      <c r="Y33" s="67"/>
      <c r="Z33" s="67"/>
      <c r="AA33" s="67"/>
      <c r="AB33" s="67"/>
    </row>
    <row r="34" spans="16:28" ht="13">
      <c r="P34" s="237"/>
      <c r="Q34" s="238"/>
      <c r="R34" s="67"/>
      <c r="S34" s="67"/>
      <c r="T34" s="67"/>
      <c r="U34" s="67"/>
      <c r="V34" s="67"/>
      <c r="W34" s="67"/>
      <c r="X34" s="67"/>
      <c r="Y34" s="67"/>
      <c r="Z34" s="67"/>
      <c r="AA34" s="67"/>
      <c r="AB34" s="67"/>
    </row>
    <row r="35" spans="16:28" ht="13">
      <c r="P35" s="237"/>
      <c r="Q35" s="238"/>
      <c r="R35" s="67"/>
      <c r="S35" s="67"/>
      <c r="T35" s="67"/>
      <c r="U35" s="67"/>
      <c r="V35" s="67"/>
      <c r="W35" s="67"/>
      <c r="X35" s="67"/>
      <c r="Y35" s="67"/>
      <c r="Z35" s="67"/>
      <c r="AA35" s="67"/>
      <c r="AB35" s="67"/>
    </row>
    <row r="36" spans="16:28" ht="13">
      <c r="P36" s="237"/>
      <c r="Q36" s="238"/>
      <c r="R36" s="67"/>
      <c r="S36" s="67"/>
      <c r="T36" s="67"/>
      <c r="U36" s="67"/>
      <c r="V36" s="67"/>
      <c r="W36" s="67"/>
      <c r="X36" s="67"/>
      <c r="Y36" s="67"/>
      <c r="Z36" s="67"/>
      <c r="AA36" s="67"/>
      <c r="AB36" s="67"/>
    </row>
    <row r="37" spans="16:28" ht="13">
      <c r="P37" s="237"/>
      <c r="Q37" s="238"/>
      <c r="R37" s="67"/>
      <c r="S37" s="67"/>
      <c r="T37" s="67"/>
      <c r="U37" s="67"/>
      <c r="V37" s="67"/>
      <c r="W37" s="67"/>
      <c r="X37" s="67"/>
      <c r="Y37" s="67"/>
      <c r="Z37" s="67"/>
      <c r="AA37" s="67"/>
      <c r="AB37" s="67"/>
    </row>
    <row r="38" spans="16:28" ht="13">
      <c r="P38" s="237"/>
      <c r="Q38" s="238"/>
      <c r="R38" s="67"/>
      <c r="S38" s="67"/>
      <c r="T38" s="67"/>
      <c r="U38" s="67"/>
      <c r="V38" s="67"/>
      <c r="W38" s="67"/>
      <c r="X38" s="67"/>
      <c r="Y38" s="67"/>
      <c r="Z38" s="67"/>
      <c r="AA38" s="67"/>
      <c r="AB38" s="67"/>
    </row>
    <row r="39" spans="16:28" ht="13">
      <c r="P39" s="237"/>
      <c r="Q39" s="238"/>
      <c r="R39" s="67"/>
      <c r="S39" s="67"/>
      <c r="T39" s="67"/>
      <c r="U39" s="67"/>
      <c r="V39" s="67"/>
      <c r="W39" s="67"/>
      <c r="X39" s="67"/>
      <c r="Y39" s="67"/>
      <c r="Z39" s="67"/>
      <c r="AA39" s="67"/>
      <c r="AB39" s="67"/>
    </row>
    <row r="40" spans="16:28" ht="13">
      <c r="P40" s="237"/>
      <c r="Q40" s="238"/>
      <c r="R40" s="67"/>
      <c r="S40" s="67"/>
      <c r="T40" s="67"/>
      <c r="U40" s="67"/>
      <c r="V40" s="67"/>
      <c r="W40" s="67"/>
      <c r="X40" s="67"/>
      <c r="Y40" s="67"/>
      <c r="Z40" s="67"/>
      <c r="AA40" s="67"/>
      <c r="AB40" s="67"/>
    </row>
    <row r="41" spans="16:28" ht="13">
      <c r="P41" s="237"/>
      <c r="Q41" s="238"/>
      <c r="R41" s="67"/>
      <c r="S41" s="67"/>
      <c r="T41" s="67"/>
      <c r="U41" s="67"/>
      <c r="V41" s="67"/>
      <c r="W41" s="67"/>
      <c r="X41" s="67"/>
      <c r="Y41" s="67"/>
      <c r="Z41" s="67"/>
      <c r="AA41" s="67"/>
      <c r="AB41" s="67"/>
    </row>
    <row r="42" spans="16:28" ht="13">
      <c r="P42" s="237"/>
      <c r="Q42" s="238"/>
      <c r="R42" s="67"/>
      <c r="S42" s="67"/>
      <c r="T42" s="67"/>
      <c r="U42" s="67"/>
      <c r="V42" s="67"/>
      <c r="W42" s="67"/>
      <c r="X42" s="67"/>
      <c r="Y42" s="67"/>
      <c r="Z42" s="67"/>
      <c r="AA42" s="67"/>
      <c r="AB42" s="67"/>
    </row>
    <row r="43" spans="16:28" ht="13">
      <c r="P43" s="237"/>
      <c r="Q43" s="238"/>
      <c r="R43" s="67"/>
      <c r="S43" s="67"/>
      <c r="T43" s="67"/>
      <c r="U43" s="67"/>
      <c r="V43" s="67"/>
      <c r="W43" s="67"/>
      <c r="X43" s="67"/>
      <c r="Y43" s="67"/>
      <c r="Z43" s="67"/>
      <c r="AA43" s="67"/>
      <c r="AB43" s="67"/>
    </row>
    <row r="44" spans="16:28" ht="13">
      <c r="P44" s="237"/>
      <c r="Q44" s="238"/>
      <c r="R44" s="80"/>
      <c r="S44" s="67"/>
      <c r="T44" s="67"/>
      <c r="U44" s="67"/>
      <c r="V44" s="67"/>
      <c r="W44" s="67"/>
      <c r="X44" s="67"/>
      <c r="Y44" s="67"/>
      <c r="Z44" s="67"/>
      <c r="AA44" s="67"/>
      <c r="AB44" s="67"/>
    </row>
    <row r="45" spans="16:28" ht="13">
      <c r="P45" s="60"/>
      <c r="Q45" s="67"/>
      <c r="R45" s="80"/>
      <c r="S45" s="67"/>
      <c r="T45" s="67"/>
      <c r="U45" s="67"/>
      <c r="V45" s="67"/>
      <c r="W45" s="67"/>
      <c r="X45" s="67"/>
      <c r="Y45" s="67"/>
      <c r="Z45" s="67"/>
      <c r="AA45" s="67"/>
      <c r="AB45" s="67"/>
    </row>
    <row r="46" spans="16:28">
      <c r="P46" s="67"/>
      <c r="Q46" s="67"/>
      <c r="R46" s="80"/>
      <c r="S46" s="67"/>
      <c r="T46" s="67"/>
      <c r="U46" s="67"/>
      <c r="V46" s="67"/>
      <c r="W46" s="67"/>
      <c r="X46" s="67"/>
      <c r="Y46" s="67"/>
      <c r="Z46" s="67"/>
      <c r="AA46" s="67"/>
      <c r="AB46" s="67"/>
    </row>
    <row r="47" spans="16:28" ht="12.75" customHeight="1">
      <c r="P47" s="67"/>
      <c r="Q47" s="236"/>
      <c r="R47" s="106"/>
      <c r="S47" s="67"/>
      <c r="T47" s="67"/>
      <c r="U47" s="67"/>
      <c r="V47" s="67"/>
      <c r="W47" s="67"/>
      <c r="X47" s="67"/>
      <c r="Y47" s="67"/>
      <c r="Z47" s="67"/>
      <c r="AA47" s="67"/>
      <c r="AB47" s="67"/>
    </row>
    <row r="48" spans="16:28" ht="13">
      <c r="P48" s="67"/>
      <c r="Q48" s="238"/>
      <c r="R48" s="67"/>
      <c r="S48" s="67"/>
      <c r="T48" s="67"/>
      <c r="U48" s="67"/>
      <c r="V48" s="67"/>
      <c r="W48" s="67"/>
      <c r="X48" s="67"/>
      <c r="Y48" s="67"/>
      <c r="Z48" s="67"/>
      <c r="AA48" s="67"/>
      <c r="AB48" s="67"/>
    </row>
    <row r="49" spans="16:17" ht="13">
      <c r="P49" s="67"/>
      <c r="Q49" s="238"/>
    </row>
    <row r="50" spans="16:17" ht="13">
      <c r="P50" s="235"/>
      <c r="Q50" s="238"/>
    </row>
    <row r="51" spans="16:17" ht="13">
      <c r="P51" s="237"/>
      <c r="Q51" s="238"/>
    </row>
    <row r="52" spans="16:17" ht="13">
      <c r="P52" s="237"/>
      <c r="Q52" s="238"/>
    </row>
    <row r="53" spans="16:17" ht="13">
      <c r="P53" s="237"/>
      <c r="Q53" s="238"/>
    </row>
    <row r="54" spans="16:17" ht="13">
      <c r="P54" s="237"/>
      <c r="Q54" s="238"/>
    </row>
    <row r="55" spans="16:17" ht="13">
      <c r="P55" s="237"/>
      <c r="Q55" s="238"/>
    </row>
    <row r="56" spans="16:17" ht="13">
      <c r="P56" s="237"/>
      <c r="Q56" s="238"/>
    </row>
    <row r="57" spans="16:17" ht="13">
      <c r="P57" s="237"/>
      <c r="Q57" s="238"/>
    </row>
    <row r="58" spans="16:17" ht="13">
      <c r="P58" s="237"/>
      <c r="Q58" s="238"/>
    </row>
    <row r="59" spans="16:17" ht="13">
      <c r="P59" s="237"/>
      <c r="Q59" s="238"/>
    </row>
    <row r="60" spans="16:17" ht="13">
      <c r="P60" s="237"/>
      <c r="Q60" s="238"/>
    </row>
    <row r="61" spans="16:17" ht="13">
      <c r="P61" s="237"/>
      <c r="Q61" s="238"/>
    </row>
    <row r="62" spans="16:17" ht="13">
      <c r="P62" s="237"/>
      <c r="Q62" s="238"/>
    </row>
    <row r="63" spans="16:17" ht="13">
      <c r="P63" s="237"/>
      <c r="Q63" s="238"/>
    </row>
    <row r="64" spans="16:17" ht="13">
      <c r="P64" s="237"/>
      <c r="Q64" s="237"/>
    </row>
    <row r="65" spans="16:17" ht="13">
      <c r="P65" s="237"/>
      <c r="Q65" s="237"/>
    </row>
    <row r="66" spans="16:17" ht="13">
      <c r="P66" s="237"/>
      <c r="Q66" s="79"/>
    </row>
    <row r="67" spans="16:17">
      <c r="P67" s="67"/>
      <c r="Q67" s="67"/>
    </row>
    <row r="68" spans="16:17">
      <c r="P68" s="67"/>
      <c r="Q68" s="67"/>
    </row>
    <row r="69" spans="16:17">
      <c r="P69" s="67"/>
      <c r="Q69" s="67"/>
    </row>
    <row r="70" spans="16:17">
      <c r="P70" s="67"/>
      <c r="Q70" s="67"/>
    </row>
    <row r="71" spans="16:17">
      <c r="P71" s="67"/>
      <c r="Q71" s="67"/>
    </row>
    <row r="72" spans="16:17">
      <c r="P72" s="67"/>
      <c r="Q72" s="67"/>
    </row>
    <row r="73" spans="16:17">
      <c r="P73" s="67"/>
      <c r="Q73" s="67"/>
    </row>
    <row r="74" spans="16:17">
      <c r="P74" s="67"/>
      <c r="Q74" s="67"/>
    </row>
    <row r="75" spans="16:17">
      <c r="P75" s="67"/>
      <c r="Q75" s="67"/>
    </row>
    <row r="76" spans="16:17">
      <c r="P76" s="67"/>
      <c r="Q76" s="67"/>
    </row>
    <row r="77" spans="16:17">
      <c r="P77" s="67"/>
      <c r="Q77" s="67"/>
    </row>
    <row r="78" spans="16:17">
      <c r="P78" s="67"/>
      <c r="Q78" s="67"/>
    </row>
    <row r="79" spans="16:17">
      <c r="P79" s="67"/>
      <c r="Q79" s="67"/>
    </row>
    <row r="80" spans="16:17">
      <c r="P80" s="67"/>
      <c r="Q80" s="67"/>
    </row>
    <row r="81" spans="16:17">
      <c r="P81" s="67"/>
      <c r="Q81" s="67"/>
    </row>
    <row r="82" spans="16:17">
      <c r="P82" s="67"/>
      <c r="Q82" s="67"/>
    </row>
    <row r="83" spans="16:17">
      <c r="P83" s="67"/>
      <c r="Q83" s="67"/>
    </row>
    <row r="84" spans="16:17">
      <c r="P84" s="67"/>
      <c r="Q84" s="67"/>
    </row>
    <row r="85" spans="16:17">
      <c r="P85" s="67"/>
      <c r="Q85" s="67"/>
    </row>
  </sheetData>
  <mergeCells count="7">
    <mergeCell ref="A4:Q5"/>
    <mergeCell ref="E7:G7"/>
    <mergeCell ref="N7:P7"/>
    <mergeCell ref="K7:M7"/>
    <mergeCell ref="H7:J7"/>
    <mergeCell ref="A7:A8"/>
    <mergeCell ref="B7:D7"/>
  </mergeCells>
  <phoneticPr fontId="0" type="noConversion"/>
  <pageMargins left="0.75" right="0.75" top="1" bottom="1" header="0.5" footer="0.5"/>
  <pageSetup scale="52" orientation="portrait" r:id="rId1"/>
  <headerFooter alignWithMargins="0">
    <oddFooter>&amp;C&amp;14B-&amp;P-4</oddFooter>
  </headerFooter>
  <ignoredErrors>
    <ignoredError sqref="D25 G25 J25 M25"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9">
    <pageSetUpPr fitToPage="1"/>
  </sheetPr>
  <dimension ref="A1:AF99"/>
  <sheetViews>
    <sheetView topLeftCell="A8" zoomScale="80" zoomScaleNormal="80" workbookViewId="0"/>
  </sheetViews>
  <sheetFormatPr defaultColWidth="9.1796875" defaultRowHeight="12.5"/>
  <cols>
    <col min="1" max="1" width="9.81640625" style="15" customWidth="1"/>
    <col min="2" max="2" width="9.453125" style="15" customWidth="1"/>
    <col min="3" max="3" width="8.7265625" style="15" bestFit="1" customWidth="1"/>
    <col min="4" max="4" width="10.453125" style="15" customWidth="1"/>
    <col min="5" max="5" width="9.453125" style="15" bestFit="1" customWidth="1"/>
    <col min="6" max="6" width="8.7265625" style="15" bestFit="1" customWidth="1"/>
    <col min="7" max="7" width="10.453125" style="15" customWidth="1"/>
    <col min="8" max="8" width="9.453125" style="15" bestFit="1" customWidth="1"/>
    <col min="9" max="9" width="8.7265625" style="15" bestFit="1" customWidth="1"/>
    <col min="10" max="10" width="10.453125" style="15" customWidth="1"/>
    <col min="11" max="11" width="9.453125" style="15" bestFit="1" customWidth="1"/>
    <col min="12" max="12" width="8.7265625" style="15" bestFit="1" customWidth="1"/>
    <col min="13" max="13" width="10.453125" style="15" customWidth="1"/>
    <col min="14" max="14" width="9.54296875" style="15" bestFit="1" customWidth="1"/>
    <col min="15" max="15" width="8.26953125" style="15" bestFit="1" customWidth="1"/>
    <col min="16" max="16" width="10.453125" style="15" customWidth="1"/>
    <col min="17" max="17" width="9" style="15" customWidth="1"/>
    <col min="18" max="16384" width="9.1796875" style="15"/>
  </cols>
  <sheetData>
    <row r="1" spans="1:17" ht="25">
      <c r="A1" s="35" t="s">
        <v>21</v>
      </c>
      <c r="B1" s="67"/>
      <c r="C1" s="67"/>
      <c r="D1" s="67"/>
      <c r="E1" s="67"/>
      <c r="F1" s="67"/>
      <c r="G1" s="67"/>
      <c r="H1" s="67"/>
      <c r="I1" s="67"/>
      <c r="J1" s="67"/>
      <c r="K1" s="67"/>
      <c r="L1" s="67"/>
      <c r="M1" s="67"/>
      <c r="N1" s="67"/>
      <c r="O1" s="67"/>
      <c r="P1" s="67"/>
      <c r="Q1" s="67"/>
    </row>
    <row r="2" spans="1:17" ht="18">
      <c r="A2" s="12" t="s">
        <v>54</v>
      </c>
      <c r="B2" s="1"/>
      <c r="C2" s="1"/>
      <c r="D2" s="1"/>
      <c r="E2" s="1"/>
      <c r="F2" s="1"/>
      <c r="G2" s="1"/>
      <c r="H2" s="1"/>
      <c r="I2" s="1"/>
      <c r="J2" s="1"/>
      <c r="K2" s="1"/>
      <c r="L2" s="1"/>
      <c r="M2" s="1"/>
      <c r="N2" s="1"/>
      <c r="O2" s="1"/>
      <c r="P2" s="1"/>
      <c r="Q2" s="67"/>
    </row>
    <row r="3" spans="1:17" ht="14">
      <c r="A3" s="10"/>
      <c r="B3" s="1"/>
      <c r="C3" s="1"/>
      <c r="D3" s="1"/>
      <c r="E3" s="1"/>
      <c r="F3" s="1"/>
      <c r="G3" s="1"/>
      <c r="H3" s="1"/>
      <c r="I3" s="1"/>
      <c r="J3" s="1"/>
      <c r="K3" s="1"/>
      <c r="L3" s="1"/>
      <c r="M3" s="1"/>
      <c r="N3" s="1"/>
      <c r="O3" s="1"/>
      <c r="P3" s="1"/>
      <c r="Q3" s="67"/>
    </row>
    <row r="4" spans="1:17" ht="15" customHeight="1">
      <c r="A4" s="290" t="s">
        <v>55</v>
      </c>
      <c r="B4" s="290"/>
      <c r="C4" s="290"/>
      <c r="D4" s="290"/>
      <c r="E4" s="290"/>
      <c r="F4" s="290"/>
      <c r="G4" s="290"/>
      <c r="H4" s="290"/>
      <c r="I4" s="290"/>
      <c r="J4" s="290"/>
      <c r="K4" s="290"/>
      <c r="L4" s="290"/>
      <c r="M4" s="290"/>
      <c r="N4" s="290"/>
      <c r="O4" s="290"/>
      <c r="P4" s="290"/>
      <c r="Q4" s="290"/>
    </row>
    <row r="5" spans="1:17" ht="15" customHeight="1">
      <c r="A5" s="290"/>
      <c r="B5" s="290"/>
      <c r="C5" s="290"/>
      <c r="D5" s="290"/>
      <c r="E5" s="290"/>
      <c r="F5" s="290"/>
      <c r="G5" s="290"/>
      <c r="H5" s="290"/>
      <c r="I5" s="290"/>
      <c r="J5" s="290"/>
      <c r="K5" s="290"/>
      <c r="L5" s="290"/>
      <c r="M5" s="290"/>
      <c r="N5" s="290"/>
      <c r="O5" s="290"/>
      <c r="P5" s="290"/>
      <c r="Q5" s="290"/>
    </row>
    <row r="6" spans="1:17" ht="15" customHeight="1">
      <c r="A6" s="290"/>
      <c r="B6" s="290"/>
      <c r="C6" s="290"/>
      <c r="D6" s="290"/>
      <c r="E6" s="290"/>
      <c r="F6" s="290"/>
      <c r="G6" s="290"/>
      <c r="H6" s="290"/>
      <c r="I6" s="290"/>
      <c r="J6" s="290"/>
      <c r="K6" s="290"/>
      <c r="L6" s="290"/>
      <c r="M6" s="290"/>
      <c r="N6" s="290"/>
      <c r="O6" s="290"/>
      <c r="P6" s="290"/>
      <c r="Q6" s="290"/>
    </row>
    <row r="7" spans="1:17" ht="14.5" thickBot="1">
      <c r="A7" s="1"/>
      <c r="B7" s="1"/>
      <c r="C7" s="1"/>
      <c r="D7" s="1"/>
      <c r="E7" s="1"/>
      <c r="F7" s="1"/>
      <c r="G7" s="1"/>
      <c r="H7" s="1"/>
      <c r="I7" s="1"/>
      <c r="J7" s="1"/>
      <c r="K7" s="1"/>
      <c r="L7" s="1"/>
      <c r="M7" s="1"/>
      <c r="N7" s="1"/>
      <c r="O7" s="1"/>
      <c r="P7" s="1"/>
      <c r="Q7" s="67"/>
    </row>
    <row r="8" spans="1:17" ht="12.75" customHeight="1">
      <c r="A8" s="279" t="s">
        <v>24</v>
      </c>
      <c r="B8" s="286" t="s">
        <v>28</v>
      </c>
      <c r="C8" s="287"/>
      <c r="D8" s="288"/>
      <c r="E8" s="286" t="s">
        <v>29</v>
      </c>
      <c r="F8" s="287"/>
      <c r="G8" s="288"/>
      <c r="H8" s="286" t="s">
        <v>30</v>
      </c>
      <c r="I8" s="287"/>
      <c r="J8" s="288"/>
      <c r="K8" s="286" t="s">
        <v>31</v>
      </c>
      <c r="L8" s="287"/>
      <c r="M8" s="288"/>
      <c r="N8" s="286" t="s">
        <v>27</v>
      </c>
      <c r="O8" s="287"/>
      <c r="P8" s="288"/>
      <c r="Q8" s="67"/>
    </row>
    <row r="9" spans="1:17" s="25" customFormat="1" ht="26.25" customHeight="1" thickBot="1">
      <c r="A9" s="280"/>
      <c r="B9" s="105" t="s">
        <v>52</v>
      </c>
      <c r="C9" s="19" t="s">
        <v>45</v>
      </c>
      <c r="D9" s="20" t="s">
        <v>53</v>
      </c>
      <c r="E9" s="105" t="s">
        <v>52</v>
      </c>
      <c r="F9" s="19" t="s">
        <v>45</v>
      </c>
      <c r="G9" s="20" t="s">
        <v>53</v>
      </c>
      <c r="H9" s="105" t="s">
        <v>52</v>
      </c>
      <c r="I9" s="19" t="s">
        <v>45</v>
      </c>
      <c r="J9" s="20" t="s">
        <v>53</v>
      </c>
      <c r="K9" s="105" t="s">
        <v>52</v>
      </c>
      <c r="L9" s="19" t="s">
        <v>45</v>
      </c>
      <c r="M9" s="20" t="s">
        <v>53</v>
      </c>
      <c r="N9" s="105" t="s">
        <v>52</v>
      </c>
      <c r="O9" s="19" t="s">
        <v>45</v>
      </c>
      <c r="P9" s="20" t="s">
        <v>53</v>
      </c>
      <c r="Q9" s="71"/>
    </row>
    <row r="10" spans="1:17">
      <c r="A10" s="73">
        <v>2007</v>
      </c>
      <c r="B10" s="86">
        <v>151</v>
      </c>
      <c r="C10" s="87">
        <v>200</v>
      </c>
      <c r="D10" s="70">
        <f t="shared" ref="D10:D24" si="0">IF(C10=0, "NA", B10/C10)</f>
        <v>0.755</v>
      </c>
      <c r="E10" s="86"/>
      <c r="F10" s="87"/>
      <c r="G10" s="70"/>
      <c r="H10" s="86"/>
      <c r="I10" s="87"/>
      <c r="J10" s="70"/>
      <c r="K10" s="86">
        <v>5</v>
      </c>
      <c r="L10" s="87">
        <v>8</v>
      </c>
      <c r="M10" s="70">
        <f t="shared" ref="M10:M22" si="1">IF(L10=0, "NA", K10/L10)</f>
        <v>0.625</v>
      </c>
      <c r="N10" s="86">
        <f>SUM(B10,E10,H10,K10)</f>
        <v>156</v>
      </c>
      <c r="O10" s="87">
        <f>SUM(C10,F10,I10,L10)</f>
        <v>208</v>
      </c>
      <c r="P10" s="70">
        <f t="shared" ref="P10:P24" si="2">IF(O10=0, "NA", N10/O10)</f>
        <v>0.75</v>
      </c>
      <c r="Q10" s="67"/>
    </row>
    <row r="11" spans="1:17">
      <c r="A11" s="73">
        <v>2008</v>
      </c>
      <c r="B11" s="89">
        <v>147</v>
      </c>
      <c r="C11" s="90">
        <v>182</v>
      </c>
      <c r="D11" s="69">
        <f t="shared" si="0"/>
        <v>0.80769230769230771</v>
      </c>
      <c r="E11" s="89">
        <v>18</v>
      </c>
      <c r="F11" s="90">
        <v>20</v>
      </c>
      <c r="G11" s="69">
        <f t="shared" ref="G11:G24" si="3">IF(F11=0, "NA", E11/F11)</f>
        <v>0.9</v>
      </c>
      <c r="H11" s="89"/>
      <c r="I11" s="90"/>
      <c r="J11" s="69"/>
      <c r="K11" s="89">
        <v>6</v>
      </c>
      <c r="L11" s="90">
        <v>7</v>
      </c>
      <c r="M11" s="69">
        <f t="shared" si="1"/>
        <v>0.8571428571428571</v>
      </c>
      <c r="N11" s="89">
        <f t="shared" ref="N11:N24" si="4">SUM(B11,E11,H11,K11)</f>
        <v>171</v>
      </c>
      <c r="O11" s="90">
        <f t="shared" ref="O11:O24" si="5">SUM(C11,F11,I11,L11)</f>
        <v>209</v>
      </c>
      <c r="P11" s="69">
        <f t="shared" si="2"/>
        <v>0.81818181818181823</v>
      </c>
      <c r="Q11" s="67"/>
    </row>
    <row r="12" spans="1:17">
      <c r="A12" s="73">
        <v>2009</v>
      </c>
      <c r="B12" s="89">
        <v>93</v>
      </c>
      <c r="C12" s="90">
        <v>113</v>
      </c>
      <c r="D12" s="69">
        <f t="shared" si="0"/>
        <v>0.82300884955752207</v>
      </c>
      <c r="E12" s="89">
        <v>10</v>
      </c>
      <c r="F12" s="90">
        <v>12</v>
      </c>
      <c r="G12" s="69">
        <f t="shared" si="3"/>
        <v>0.83333333333333337</v>
      </c>
      <c r="H12" s="89"/>
      <c r="I12" s="90"/>
      <c r="J12" s="69"/>
      <c r="K12" s="89">
        <v>2</v>
      </c>
      <c r="L12" s="90">
        <v>3</v>
      </c>
      <c r="M12" s="69">
        <f t="shared" si="1"/>
        <v>0.66666666666666663</v>
      </c>
      <c r="N12" s="89">
        <f t="shared" si="4"/>
        <v>105</v>
      </c>
      <c r="O12" s="90">
        <f t="shared" si="5"/>
        <v>128</v>
      </c>
      <c r="P12" s="69">
        <f t="shared" si="2"/>
        <v>0.8203125</v>
      </c>
      <c r="Q12" s="67"/>
    </row>
    <row r="13" spans="1:17">
      <c r="A13" s="73">
        <v>2010</v>
      </c>
      <c r="B13" s="89">
        <v>89</v>
      </c>
      <c r="C13" s="90">
        <v>103</v>
      </c>
      <c r="D13" s="69">
        <f t="shared" si="0"/>
        <v>0.86407766990291257</v>
      </c>
      <c r="E13" s="89">
        <v>3</v>
      </c>
      <c r="F13" s="90">
        <v>4</v>
      </c>
      <c r="G13" s="69">
        <f t="shared" si="3"/>
        <v>0.75</v>
      </c>
      <c r="H13" s="89">
        <v>0</v>
      </c>
      <c r="I13" s="90">
        <v>2</v>
      </c>
      <c r="J13" s="69">
        <f t="shared" ref="J13:J17" si="6">IF(I13=0, "NA", H13/I13)</f>
        <v>0</v>
      </c>
      <c r="K13" s="89"/>
      <c r="L13" s="90"/>
      <c r="M13" s="69"/>
      <c r="N13" s="89">
        <f t="shared" si="4"/>
        <v>92</v>
      </c>
      <c r="O13" s="90">
        <f t="shared" si="5"/>
        <v>109</v>
      </c>
      <c r="P13" s="69">
        <f t="shared" si="2"/>
        <v>0.84403669724770647</v>
      </c>
      <c r="Q13" s="67"/>
    </row>
    <row r="14" spans="1:17">
      <c r="A14" s="73">
        <v>2011</v>
      </c>
      <c r="B14" s="89">
        <v>89</v>
      </c>
      <c r="C14" s="90">
        <v>118</v>
      </c>
      <c r="D14" s="69">
        <f t="shared" si="0"/>
        <v>0.75423728813559321</v>
      </c>
      <c r="E14" s="89">
        <v>8</v>
      </c>
      <c r="F14" s="90">
        <v>9</v>
      </c>
      <c r="G14" s="69">
        <f t="shared" si="3"/>
        <v>0.88888888888888884</v>
      </c>
      <c r="H14" s="89"/>
      <c r="I14" s="90"/>
      <c r="J14" s="69"/>
      <c r="K14" s="89">
        <v>6</v>
      </c>
      <c r="L14" s="90">
        <v>7</v>
      </c>
      <c r="M14" s="69">
        <f t="shared" si="1"/>
        <v>0.8571428571428571</v>
      </c>
      <c r="N14" s="89">
        <f t="shared" si="4"/>
        <v>103</v>
      </c>
      <c r="O14" s="90">
        <f t="shared" si="5"/>
        <v>134</v>
      </c>
      <c r="P14" s="69">
        <f t="shared" si="2"/>
        <v>0.76865671641791045</v>
      </c>
      <c r="Q14" s="67"/>
    </row>
    <row r="15" spans="1:17">
      <c r="A15" s="73">
        <v>2012</v>
      </c>
      <c r="B15" s="89">
        <v>69</v>
      </c>
      <c r="C15" s="90">
        <v>82</v>
      </c>
      <c r="D15" s="69">
        <f t="shared" si="0"/>
        <v>0.84146341463414631</v>
      </c>
      <c r="E15" s="89">
        <v>6</v>
      </c>
      <c r="F15" s="90">
        <v>6</v>
      </c>
      <c r="G15" s="69">
        <f t="shared" si="3"/>
        <v>1</v>
      </c>
      <c r="H15" s="89">
        <v>2</v>
      </c>
      <c r="I15" s="90">
        <v>2</v>
      </c>
      <c r="J15" s="69">
        <f t="shared" si="6"/>
        <v>1</v>
      </c>
      <c r="K15" s="89"/>
      <c r="L15" s="90"/>
      <c r="M15" s="69"/>
      <c r="N15" s="89">
        <f t="shared" si="4"/>
        <v>77</v>
      </c>
      <c r="O15" s="90">
        <f t="shared" si="5"/>
        <v>90</v>
      </c>
      <c r="P15" s="69">
        <f t="shared" si="2"/>
        <v>0.85555555555555551</v>
      </c>
      <c r="Q15" s="67"/>
    </row>
    <row r="16" spans="1:17">
      <c r="A16" s="73">
        <v>2013</v>
      </c>
      <c r="B16" s="89">
        <v>63</v>
      </c>
      <c r="C16" s="90">
        <v>74</v>
      </c>
      <c r="D16" s="69">
        <f t="shared" si="0"/>
        <v>0.85135135135135132</v>
      </c>
      <c r="E16" s="89">
        <v>5</v>
      </c>
      <c r="F16" s="90">
        <v>6</v>
      </c>
      <c r="G16" s="69">
        <f t="shared" si="3"/>
        <v>0.83333333333333337</v>
      </c>
      <c r="H16" s="89">
        <v>1</v>
      </c>
      <c r="I16" s="90">
        <v>1</v>
      </c>
      <c r="J16" s="69">
        <f t="shared" si="6"/>
        <v>1</v>
      </c>
      <c r="K16" s="89">
        <v>2</v>
      </c>
      <c r="L16" s="90">
        <v>2</v>
      </c>
      <c r="M16" s="69">
        <f t="shared" si="1"/>
        <v>1</v>
      </c>
      <c r="N16" s="89">
        <f t="shared" si="4"/>
        <v>71</v>
      </c>
      <c r="O16" s="90">
        <f t="shared" si="5"/>
        <v>83</v>
      </c>
      <c r="P16" s="69">
        <f t="shared" si="2"/>
        <v>0.85542168674698793</v>
      </c>
      <c r="Q16" s="67"/>
    </row>
    <row r="17" spans="1:24">
      <c r="A17" s="73">
        <v>2014</v>
      </c>
      <c r="B17" s="89">
        <v>58</v>
      </c>
      <c r="C17" s="90">
        <v>65</v>
      </c>
      <c r="D17" s="69">
        <f t="shared" si="0"/>
        <v>0.89230769230769236</v>
      </c>
      <c r="E17" s="89">
        <v>3</v>
      </c>
      <c r="F17" s="90">
        <v>3</v>
      </c>
      <c r="G17" s="69">
        <f t="shared" si="3"/>
        <v>1</v>
      </c>
      <c r="H17" s="89">
        <v>2</v>
      </c>
      <c r="I17" s="90">
        <v>2</v>
      </c>
      <c r="J17" s="69">
        <f t="shared" si="6"/>
        <v>1</v>
      </c>
      <c r="K17" s="89">
        <v>3</v>
      </c>
      <c r="L17" s="90">
        <v>3</v>
      </c>
      <c r="M17" s="69">
        <f t="shared" si="1"/>
        <v>1</v>
      </c>
      <c r="N17" s="89">
        <f t="shared" si="4"/>
        <v>66</v>
      </c>
      <c r="O17" s="90">
        <f t="shared" si="5"/>
        <v>73</v>
      </c>
      <c r="P17" s="69">
        <f t="shared" si="2"/>
        <v>0.90410958904109584</v>
      </c>
      <c r="Q17" s="67"/>
      <c r="R17" s="67"/>
      <c r="S17" s="67"/>
      <c r="T17" s="67"/>
      <c r="U17" s="67"/>
      <c r="V17" s="67"/>
      <c r="W17" s="67" t="s">
        <v>20</v>
      </c>
      <c r="X17" s="67"/>
    </row>
    <row r="18" spans="1:24">
      <c r="A18" s="73">
        <v>2015</v>
      </c>
      <c r="B18" s="89">
        <v>36</v>
      </c>
      <c r="C18" s="90">
        <v>44</v>
      </c>
      <c r="D18" s="69">
        <f t="shared" si="0"/>
        <v>0.81818181818181823</v>
      </c>
      <c r="E18" s="89">
        <v>9</v>
      </c>
      <c r="F18" s="90">
        <v>11</v>
      </c>
      <c r="G18" s="69">
        <f t="shared" si="3"/>
        <v>0.81818181818181823</v>
      </c>
      <c r="H18" s="89"/>
      <c r="I18" s="90"/>
      <c r="J18" s="69"/>
      <c r="K18" s="89"/>
      <c r="L18" s="90">
        <v>1</v>
      </c>
      <c r="M18" s="69">
        <f t="shared" si="1"/>
        <v>0</v>
      </c>
      <c r="N18" s="89">
        <f t="shared" si="4"/>
        <v>45</v>
      </c>
      <c r="O18" s="90">
        <f t="shared" si="5"/>
        <v>56</v>
      </c>
      <c r="P18" s="69">
        <f t="shared" si="2"/>
        <v>0.8035714285714286</v>
      </c>
      <c r="Q18" s="67"/>
      <c r="R18" s="67"/>
      <c r="S18" s="67"/>
      <c r="T18" s="67"/>
      <c r="U18" s="67"/>
      <c r="V18" s="67"/>
      <c r="W18" s="67"/>
      <c r="X18" s="67"/>
    </row>
    <row r="19" spans="1:24">
      <c r="A19" s="73">
        <v>2016</v>
      </c>
      <c r="B19" s="89">
        <v>29</v>
      </c>
      <c r="C19" s="90">
        <v>33</v>
      </c>
      <c r="D19" s="69">
        <f t="shared" si="0"/>
        <v>0.87878787878787878</v>
      </c>
      <c r="E19" s="89">
        <v>6</v>
      </c>
      <c r="F19" s="90">
        <v>8</v>
      </c>
      <c r="G19" s="69">
        <f t="shared" si="3"/>
        <v>0.75</v>
      </c>
      <c r="H19" s="89"/>
      <c r="I19" s="90"/>
      <c r="J19" s="69"/>
      <c r="K19" s="89">
        <v>2</v>
      </c>
      <c r="L19" s="90">
        <v>2</v>
      </c>
      <c r="M19" s="69">
        <f t="shared" si="1"/>
        <v>1</v>
      </c>
      <c r="N19" s="89">
        <f t="shared" si="4"/>
        <v>37</v>
      </c>
      <c r="O19" s="90">
        <f t="shared" si="5"/>
        <v>43</v>
      </c>
      <c r="P19" s="69">
        <f t="shared" si="2"/>
        <v>0.86046511627906974</v>
      </c>
      <c r="Q19" s="67"/>
      <c r="R19" s="67"/>
      <c r="S19" s="67"/>
      <c r="T19" s="67"/>
      <c r="U19" s="67"/>
      <c r="V19" s="67"/>
      <c r="W19" s="67"/>
      <c r="X19" s="67"/>
    </row>
    <row r="20" spans="1:24">
      <c r="A20" s="73">
        <v>2017</v>
      </c>
      <c r="B20" s="89">
        <v>16</v>
      </c>
      <c r="C20" s="90">
        <v>21</v>
      </c>
      <c r="D20" s="69">
        <f t="shared" si="0"/>
        <v>0.76190476190476186</v>
      </c>
      <c r="E20" s="89"/>
      <c r="F20" s="90"/>
      <c r="G20" s="69" t="str">
        <f t="shared" si="3"/>
        <v>NA</v>
      </c>
      <c r="H20" s="89"/>
      <c r="I20" s="90"/>
      <c r="J20" s="69"/>
      <c r="K20" s="89">
        <v>1</v>
      </c>
      <c r="L20" s="90">
        <v>2</v>
      </c>
      <c r="M20" s="69">
        <f t="shared" si="1"/>
        <v>0.5</v>
      </c>
      <c r="N20" s="89">
        <f t="shared" si="4"/>
        <v>17</v>
      </c>
      <c r="O20" s="90">
        <f t="shared" si="5"/>
        <v>23</v>
      </c>
      <c r="P20" s="69">
        <f t="shared" si="2"/>
        <v>0.73913043478260865</v>
      </c>
      <c r="Q20" s="67"/>
      <c r="R20" s="67"/>
      <c r="S20" s="67"/>
      <c r="T20" s="67"/>
      <c r="U20" s="67"/>
      <c r="V20" s="67"/>
      <c r="W20" s="67"/>
      <c r="X20" s="67" t="s">
        <v>20</v>
      </c>
    </row>
    <row r="21" spans="1:24">
      <c r="A21" s="73">
        <v>2018</v>
      </c>
      <c r="B21" s="89">
        <v>18</v>
      </c>
      <c r="C21" s="90">
        <v>22</v>
      </c>
      <c r="D21" s="69">
        <f t="shared" si="0"/>
        <v>0.81818181818181823</v>
      </c>
      <c r="E21" s="89">
        <v>3</v>
      </c>
      <c r="F21" s="90">
        <v>3</v>
      </c>
      <c r="G21" s="69">
        <f t="shared" si="3"/>
        <v>1</v>
      </c>
      <c r="H21" s="89"/>
      <c r="I21" s="90"/>
      <c r="J21" s="69"/>
      <c r="K21" s="89"/>
      <c r="L21" s="90"/>
      <c r="M21" s="69"/>
      <c r="N21" s="89">
        <f t="shared" si="4"/>
        <v>21</v>
      </c>
      <c r="O21" s="90">
        <f t="shared" si="5"/>
        <v>25</v>
      </c>
      <c r="P21" s="69">
        <f t="shared" si="2"/>
        <v>0.84</v>
      </c>
      <c r="Q21" s="67"/>
      <c r="R21" s="67"/>
      <c r="S21" s="67"/>
      <c r="T21" s="67"/>
      <c r="U21" s="67"/>
      <c r="V21" s="67"/>
      <c r="W21" s="67"/>
      <c r="X21" s="67"/>
    </row>
    <row r="22" spans="1:24">
      <c r="A22" s="73">
        <v>2019</v>
      </c>
      <c r="B22" s="89">
        <v>14</v>
      </c>
      <c r="C22" s="90">
        <v>18</v>
      </c>
      <c r="D22" s="69">
        <f t="shared" si="0"/>
        <v>0.77777777777777779</v>
      </c>
      <c r="E22" s="89">
        <v>1</v>
      </c>
      <c r="F22" s="90">
        <v>1</v>
      </c>
      <c r="G22" s="69">
        <f t="shared" si="3"/>
        <v>1</v>
      </c>
      <c r="H22" s="89"/>
      <c r="I22" s="90"/>
      <c r="J22" s="69"/>
      <c r="K22" s="89">
        <v>1</v>
      </c>
      <c r="L22" s="90">
        <v>2</v>
      </c>
      <c r="M22" s="69">
        <f t="shared" si="1"/>
        <v>0.5</v>
      </c>
      <c r="N22" s="89">
        <f t="shared" si="4"/>
        <v>16</v>
      </c>
      <c r="O22" s="90">
        <f t="shared" si="5"/>
        <v>21</v>
      </c>
      <c r="P22" s="69">
        <f t="shared" si="2"/>
        <v>0.76190476190476186</v>
      </c>
      <c r="Q22" s="67"/>
      <c r="R22" s="67"/>
      <c r="S22" s="67"/>
      <c r="T22" s="67"/>
      <c r="U22" s="67"/>
      <c r="V22" s="67"/>
      <c r="W22" s="67"/>
      <c r="X22" s="67"/>
    </row>
    <row r="23" spans="1:24">
      <c r="A23" s="73">
        <v>2020</v>
      </c>
      <c r="B23" s="89">
        <v>70</v>
      </c>
      <c r="C23" s="90">
        <v>92</v>
      </c>
      <c r="D23" s="69">
        <f t="shared" si="0"/>
        <v>0.76086956521739135</v>
      </c>
      <c r="E23" s="89"/>
      <c r="F23" s="90"/>
      <c r="G23" s="69" t="str">
        <f t="shared" si="3"/>
        <v>NA</v>
      </c>
      <c r="H23" s="89"/>
      <c r="I23" s="90"/>
      <c r="J23" s="69"/>
      <c r="K23" s="89"/>
      <c r="L23" s="90"/>
      <c r="M23" s="69"/>
      <c r="N23" s="89">
        <f t="shared" si="4"/>
        <v>70</v>
      </c>
      <c r="O23" s="90">
        <f t="shared" si="5"/>
        <v>92</v>
      </c>
      <c r="P23" s="69">
        <f t="shared" si="2"/>
        <v>0.76086956521739135</v>
      </c>
      <c r="Q23" s="67"/>
      <c r="R23" s="67"/>
      <c r="S23" s="67"/>
      <c r="T23" s="67"/>
      <c r="U23" s="67"/>
      <c r="V23" s="67"/>
      <c r="W23" s="67"/>
      <c r="X23" s="67"/>
    </row>
    <row r="24" spans="1:24">
      <c r="A24" s="73">
        <v>2021</v>
      </c>
      <c r="B24" s="89">
        <v>1</v>
      </c>
      <c r="C24" s="90">
        <v>2</v>
      </c>
      <c r="D24" s="69">
        <f t="shared" si="0"/>
        <v>0.5</v>
      </c>
      <c r="E24" s="89">
        <v>7</v>
      </c>
      <c r="F24" s="90">
        <v>9</v>
      </c>
      <c r="G24" s="69">
        <f t="shared" si="3"/>
        <v>0.77777777777777779</v>
      </c>
      <c r="H24" s="89"/>
      <c r="I24" s="90"/>
      <c r="J24" s="69"/>
      <c r="K24" s="89"/>
      <c r="L24" s="90"/>
      <c r="M24" s="69"/>
      <c r="N24" s="89">
        <f t="shared" si="4"/>
        <v>8</v>
      </c>
      <c r="O24" s="90">
        <f t="shared" si="5"/>
        <v>11</v>
      </c>
      <c r="P24" s="69">
        <f t="shared" si="2"/>
        <v>0.72727272727272729</v>
      </c>
      <c r="Q24" s="67"/>
      <c r="R24" s="67"/>
      <c r="S24" s="67"/>
      <c r="T24" s="67"/>
      <c r="U24" s="67"/>
      <c r="V24" s="67"/>
      <c r="W24" s="67"/>
      <c r="X24" s="67"/>
    </row>
    <row r="25" spans="1:24" ht="13" thickBot="1">
      <c r="A25" s="73">
        <v>2022</v>
      </c>
      <c r="B25" s="91"/>
      <c r="C25" s="92"/>
      <c r="D25" s="93"/>
      <c r="E25" s="91"/>
      <c r="F25" s="92"/>
      <c r="G25" s="93"/>
      <c r="H25" s="91"/>
      <c r="I25" s="92"/>
      <c r="J25" s="93"/>
      <c r="K25" s="91"/>
      <c r="L25" s="92"/>
      <c r="M25" s="93"/>
      <c r="N25" s="91"/>
      <c r="O25" s="92"/>
      <c r="P25" s="93"/>
      <c r="Q25" s="67"/>
      <c r="R25" s="67"/>
      <c r="S25" s="67"/>
      <c r="T25" s="67"/>
      <c r="U25" s="67"/>
      <c r="V25" s="67"/>
      <c r="W25" s="67"/>
      <c r="X25" s="67"/>
    </row>
    <row r="26" spans="1:24" ht="13.5" thickBot="1">
      <c r="A26" s="59" t="s">
        <v>27</v>
      </c>
      <c r="B26" s="129">
        <f>SUM(B10:B25)</f>
        <v>943</v>
      </c>
      <c r="C26" s="130">
        <f>SUM(C10:C25)</f>
        <v>1169</v>
      </c>
      <c r="D26" s="131">
        <f>B26/C26</f>
        <v>0.80667236954662103</v>
      </c>
      <c r="E26" s="129">
        <f>SUM(E10:E25)</f>
        <v>79</v>
      </c>
      <c r="F26" s="130">
        <f>SUM(F10:F25)</f>
        <v>92</v>
      </c>
      <c r="G26" s="131">
        <f>E26/F26</f>
        <v>0.85869565217391308</v>
      </c>
      <c r="H26" s="129">
        <f>SUM(H10:H25)</f>
        <v>5</v>
      </c>
      <c r="I26" s="130">
        <f>SUM(I10:I25)</f>
        <v>7</v>
      </c>
      <c r="J26" s="131">
        <f>H26/I26</f>
        <v>0.7142857142857143</v>
      </c>
      <c r="K26" s="129">
        <f>SUM(K10:K25)</f>
        <v>28</v>
      </c>
      <c r="L26" s="130">
        <f>SUM(L10:L25)</f>
        <v>37</v>
      </c>
      <c r="M26" s="131">
        <f>K26/L26</f>
        <v>0.7567567567567568</v>
      </c>
      <c r="N26" s="129">
        <f>SUM(N10:N25)</f>
        <v>1055</v>
      </c>
      <c r="O26" s="130">
        <f>SUM(O10:O25)</f>
        <v>1305</v>
      </c>
      <c r="P26" s="131">
        <f>N26/O26</f>
        <v>0.80842911877394641</v>
      </c>
      <c r="Q26" s="67"/>
      <c r="R26" s="67"/>
      <c r="S26" s="67"/>
      <c r="T26" s="67"/>
      <c r="U26" s="67"/>
      <c r="V26" s="67"/>
      <c r="W26" s="67"/>
      <c r="X26" s="67"/>
    </row>
    <row r="27" spans="1:24" ht="13">
      <c r="A27" s="30"/>
      <c r="B27" s="82"/>
      <c r="C27" s="82"/>
      <c r="D27" s="106"/>
      <c r="E27" s="82"/>
      <c r="F27" s="82"/>
      <c r="G27" s="106"/>
      <c r="H27" s="82"/>
      <c r="I27" s="82"/>
      <c r="J27" s="106"/>
      <c r="K27" s="82"/>
      <c r="L27" s="82"/>
      <c r="M27" s="106"/>
      <c r="N27" s="82"/>
      <c r="O27" s="82"/>
      <c r="P27" s="106"/>
      <c r="Q27" s="67"/>
      <c r="R27" s="67"/>
      <c r="S27" s="67"/>
      <c r="T27" s="67"/>
      <c r="U27" s="67"/>
      <c r="V27" s="67"/>
      <c r="W27" s="67"/>
      <c r="X27" s="67"/>
    </row>
    <row r="28" spans="1:24" ht="12.75" customHeight="1">
      <c r="A28" s="67"/>
      <c r="B28" s="67"/>
      <c r="C28" s="67"/>
      <c r="D28" s="67"/>
      <c r="E28" s="67"/>
      <c r="F28" s="67"/>
      <c r="G28" s="67"/>
      <c r="H28" s="67"/>
      <c r="I28" s="67"/>
      <c r="J28" s="67"/>
      <c r="K28" s="67"/>
      <c r="L28" s="67"/>
      <c r="M28" s="67"/>
      <c r="N28" s="67"/>
      <c r="O28" s="67"/>
      <c r="P28" s="67"/>
      <c r="Q28" s="67"/>
      <c r="R28" s="67"/>
      <c r="S28" s="67"/>
      <c r="T28" s="67"/>
      <c r="U28" s="67"/>
      <c r="V28" s="67"/>
      <c r="W28" s="67"/>
      <c r="X28" s="67"/>
    </row>
    <row r="29" spans="1:24" ht="13">
      <c r="A29" s="67"/>
      <c r="B29" s="67"/>
      <c r="C29" s="67"/>
      <c r="D29" s="67"/>
      <c r="E29" s="67"/>
      <c r="F29" s="67"/>
      <c r="G29" s="67"/>
      <c r="H29" s="67"/>
      <c r="I29" s="67"/>
      <c r="J29" s="67"/>
      <c r="K29" s="67"/>
      <c r="L29" s="67"/>
      <c r="M29" s="67"/>
      <c r="N29" s="67"/>
      <c r="O29" s="67"/>
      <c r="P29" s="67"/>
      <c r="Q29" s="239"/>
      <c r="R29" s="67"/>
      <c r="S29" s="67"/>
      <c r="T29" s="67"/>
      <c r="U29" s="67"/>
      <c r="V29" s="67"/>
      <c r="W29" s="67"/>
      <c r="X29" s="67"/>
    </row>
    <row r="30" spans="1:24" ht="13">
      <c r="A30" s="67"/>
      <c r="B30" s="67"/>
      <c r="C30" s="67"/>
      <c r="D30" s="67"/>
      <c r="E30" s="67"/>
      <c r="F30" s="67"/>
      <c r="G30" s="67"/>
      <c r="H30" s="67"/>
      <c r="I30" s="67"/>
      <c r="J30" s="67"/>
      <c r="K30" s="67"/>
      <c r="L30" s="67"/>
      <c r="M30" s="67"/>
      <c r="N30" s="67"/>
      <c r="O30" s="67"/>
      <c r="P30" s="240"/>
      <c r="Q30" s="241"/>
      <c r="R30" s="67"/>
      <c r="S30" s="67"/>
      <c r="T30" s="67"/>
      <c r="U30" s="67"/>
      <c r="V30" s="67"/>
      <c r="W30" s="67"/>
      <c r="X30" s="67"/>
    </row>
    <row r="31" spans="1:24" ht="13">
      <c r="A31" s="67"/>
      <c r="B31" s="67"/>
      <c r="C31" s="67"/>
      <c r="D31" s="67"/>
      <c r="E31" s="67"/>
      <c r="F31" s="67"/>
      <c r="G31" s="67"/>
      <c r="H31" s="67"/>
      <c r="I31" s="67"/>
      <c r="J31" s="67"/>
      <c r="K31" s="67"/>
      <c r="L31" s="67"/>
      <c r="M31" s="67"/>
      <c r="N31" s="67"/>
      <c r="O31" s="67"/>
      <c r="P31" s="242"/>
      <c r="Q31" s="241"/>
      <c r="R31" s="67"/>
      <c r="S31" s="67"/>
      <c r="T31" s="67"/>
      <c r="U31" s="67"/>
      <c r="V31" s="67"/>
      <c r="W31" s="67"/>
      <c r="X31" s="67"/>
    </row>
    <row r="32" spans="1:24" ht="13">
      <c r="A32" s="67"/>
      <c r="B32" s="67"/>
      <c r="C32" s="67"/>
      <c r="D32" s="67"/>
      <c r="E32" s="67"/>
      <c r="F32" s="67"/>
      <c r="G32" s="67"/>
      <c r="H32" s="67"/>
      <c r="I32" s="67"/>
      <c r="J32" s="67"/>
      <c r="K32" s="67"/>
      <c r="L32" s="67"/>
      <c r="M32" s="67"/>
      <c r="N32" s="67"/>
      <c r="O32" s="67"/>
      <c r="P32" s="242"/>
      <c r="Q32" s="241"/>
      <c r="R32" s="67"/>
      <c r="S32" s="67"/>
      <c r="T32" s="67"/>
      <c r="U32" s="67"/>
      <c r="V32" s="67"/>
      <c r="W32" s="67"/>
      <c r="X32" s="67"/>
    </row>
    <row r="33" spans="16:32" ht="13">
      <c r="P33" s="242"/>
      <c r="Q33" s="241"/>
      <c r="R33" s="67"/>
      <c r="S33" s="67"/>
      <c r="T33" s="67"/>
      <c r="U33" s="67"/>
      <c r="V33" s="67"/>
      <c r="W33" s="67"/>
      <c r="X33" s="67"/>
      <c r="Y33" s="67"/>
      <c r="Z33" s="67"/>
      <c r="AA33" s="67"/>
      <c r="AB33" s="67"/>
      <c r="AC33" s="67"/>
      <c r="AD33" s="67"/>
      <c r="AE33" s="67"/>
      <c r="AF33" s="67"/>
    </row>
    <row r="34" spans="16:32" ht="13">
      <c r="P34" s="242"/>
      <c r="Q34" s="241"/>
      <c r="R34" s="67"/>
      <c r="S34" s="67"/>
      <c r="T34" s="67"/>
      <c r="U34" s="67"/>
      <c r="V34" s="67"/>
      <c r="W34" s="67"/>
      <c r="X34" s="67"/>
      <c r="Y34" s="67"/>
      <c r="Z34" s="67"/>
      <c r="AA34" s="67"/>
      <c r="AB34" s="67"/>
      <c r="AC34" s="67"/>
      <c r="AD34" s="67"/>
      <c r="AE34" s="67"/>
      <c r="AF34" s="67"/>
    </row>
    <row r="35" spans="16:32" ht="13">
      <c r="P35" s="242"/>
      <c r="Q35" s="241"/>
      <c r="R35" s="67"/>
      <c r="S35" s="67"/>
      <c r="T35" s="67"/>
      <c r="U35" s="67"/>
      <c r="V35" s="67"/>
      <c r="W35" s="67"/>
      <c r="X35" s="67"/>
      <c r="Y35" s="67"/>
      <c r="Z35" s="67"/>
      <c r="AA35" s="67"/>
      <c r="AB35" s="67"/>
      <c r="AC35" s="67"/>
      <c r="AD35" s="67"/>
      <c r="AE35" s="67"/>
      <c r="AF35" s="67"/>
    </row>
    <row r="36" spans="16:32" ht="13">
      <c r="P36" s="242"/>
      <c r="Q36" s="241"/>
      <c r="R36" s="67"/>
      <c r="S36" s="67"/>
      <c r="T36" s="67"/>
      <c r="U36" s="67"/>
      <c r="V36" s="67"/>
      <c r="W36" s="67"/>
      <c r="X36" s="67"/>
      <c r="Y36" s="67"/>
      <c r="Z36" s="67"/>
      <c r="AA36" s="67"/>
      <c r="AB36" s="67"/>
      <c r="AC36" s="67"/>
      <c r="AD36" s="67"/>
      <c r="AE36" s="67"/>
      <c r="AF36" s="67"/>
    </row>
    <row r="37" spans="16:32" ht="13">
      <c r="P37" s="242"/>
      <c r="Q37" s="241"/>
      <c r="R37" s="67"/>
      <c r="S37" s="67"/>
      <c r="T37" s="67"/>
      <c r="U37" s="67"/>
      <c r="V37" s="67"/>
      <c r="W37" s="67"/>
      <c r="X37" s="67"/>
      <c r="Y37" s="67"/>
      <c r="Z37" s="67"/>
      <c r="AA37" s="67"/>
      <c r="AB37" s="67"/>
      <c r="AC37" s="67"/>
      <c r="AD37" s="67"/>
      <c r="AE37" s="67"/>
      <c r="AF37" s="67"/>
    </row>
    <row r="38" spans="16:32" ht="13">
      <c r="P38" s="242"/>
      <c r="Q38" s="241"/>
      <c r="R38" s="67"/>
      <c r="S38" s="67"/>
      <c r="T38" s="67"/>
      <c r="U38" s="67"/>
      <c r="V38" s="67"/>
      <c r="W38" s="67"/>
      <c r="X38" s="67"/>
      <c r="Y38" s="67"/>
      <c r="Z38" s="67"/>
      <c r="AA38" s="67"/>
      <c r="AB38" s="67"/>
      <c r="AC38" s="67"/>
      <c r="AD38" s="67"/>
      <c r="AE38" s="67"/>
      <c r="AF38" s="67"/>
    </row>
    <row r="39" spans="16:32" ht="13">
      <c r="P39" s="242"/>
      <c r="Q39" s="241"/>
      <c r="R39" s="67"/>
      <c r="S39" s="67"/>
      <c r="T39" s="67"/>
      <c r="U39" s="67"/>
      <c r="V39" s="67"/>
      <c r="W39" s="67"/>
      <c r="X39" s="67"/>
      <c r="Y39" s="67"/>
      <c r="Z39" s="67"/>
      <c r="AA39" s="67"/>
      <c r="AB39" s="67"/>
      <c r="AC39" s="67"/>
      <c r="AD39" s="67"/>
      <c r="AE39" s="67"/>
      <c r="AF39" s="67"/>
    </row>
    <row r="40" spans="16:32" ht="13">
      <c r="P40" s="242"/>
      <c r="Q40" s="241"/>
      <c r="R40" s="67"/>
      <c r="S40" s="67"/>
      <c r="T40" s="67"/>
      <c r="U40" s="67"/>
      <c r="V40" s="67"/>
      <c r="W40" s="67"/>
      <c r="X40" s="67"/>
      <c r="Y40" s="67"/>
      <c r="Z40" s="67"/>
      <c r="AA40" s="67"/>
      <c r="AB40" s="67"/>
      <c r="AC40" s="67"/>
      <c r="AD40" s="67"/>
      <c r="AE40" s="67"/>
      <c r="AF40" s="67"/>
    </row>
    <row r="41" spans="16:32" ht="13">
      <c r="P41" s="242"/>
      <c r="Q41" s="241"/>
      <c r="R41" s="67"/>
      <c r="S41" s="67"/>
      <c r="T41" s="67"/>
      <c r="U41" s="67"/>
      <c r="V41" s="67"/>
      <c r="W41" s="67"/>
      <c r="X41" s="67"/>
      <c r="Y41" s="67"/>
      <c r="Z41" s="67"/>
      <c r="AA41" s="67"/>
      <c r="AB41" s="67"/>
      <c r="AC41" s="67"/>
      <c r="AD41" s="67"/>
      <c r="AE41" s="67"/>
      <c r="AF41" s="67"/>
    </row>
    <row r="42" spans="16:32" ht="13">
      <c r="P42" s="242"/>
      <c r="Q42" s="241"/>
      <c r="R42" s="107"/>
      <c r="S42" s="80"/>
      <c r="T42" s="107"/>
      <c r="U42" s="107"/>
      <c r="V42" s="80"/>
      <c r="W42" s="107"/>
      <c r="X42" s="107"/>
      <c r="Y42" s="80"/>
      <c r="Z42" s="107"/>
      <c r="AA42" s="107"/>
      <c r="AB42" s="80"/>
      <c r="AC42" s="67"/>
      <c r="AD42" s="67"/>
      <c r="AE42" s="67"/>
      <c r="AF42" s="67"/>
    </row>
    <row r="43" spans="16:32" ht="13">
      <c r="P43" s="242"/>
      <c r="Q43" s="241"/>
      <c r="R43" s="107"/>
      <c r="S43" s="80"/>
      <c r="T43" s="107"/>
      <c r="U43" s="107"/>
      <c r="V43" s="80"/>
      <c r="W43" s="107"/>
      <c r="X43" s="107"/>
      <c r="Y43" s="80"/>
      <c r="Z43" s="107"/>
      <c r="AA43" s="107"/>
      <c r="AB43" s="80"/>
      <c r="AC43" s="67"/>
      <c r="AD43" s="67"/>
      <c r="AE43" s="67"/>
      <c r="AF43" s="67"/>
    </row>
    <row r="44" spans="16:32" ht="13">
      <c r="P44" s="242"/>
      <c r="Q44" s="241"/>
      <c r="R44" s="107"/>
      <c r="S44" s="80"/>
      <c r="T44" s="107"/>
      <c r="U44" s="107"/>
      <c r="V44" s="80"/>
      <c r="W44" s="107"/>
      <c r="X44" s="107"/>
      <c r="Y44" s="80"/>
      <c r="Z44" s="107"/>
      <c r="AA44" s="107"/>
      <c r="AB44" s="80"/>
      <c r="AC44" s="67"/>
      <c r="AD44" s="67"/>
      <c r="AE44" s="67"/>
      <c r="AF44" s="67"/>
    </row>
    <row r="45" spans="16:32" ht="13">
      <c r="P45" s="242"/>
      <c r="Q45" s="241"/>
      <c r="R45" s="107"/>
      <c r="S45" s="80"/>
      <c r="T45" s="107"/>
      <c r="U45" s="107"/>
      <c r="V45" s="80"/>
      <c r="W45" s="107"/>
      <c r="X45" s="107"/>
      <c r="Y45" s="80"/>
      <c r="Z45" s="107"/>
      <c r="AA45" s="107"/>
      <c r="AB45" s="80"/>
      <c r="AC45" s="67"/>
      <c r="AD45" s="67"/>
      <c r="AE45" s="67"/>
      <c r="AF45" s="67"/>
    </row>
    <row r="46" spans="16:32" ht="13">
      <c r="P46" s="242"/>
      <c r="Q46" s="81"/>
      <c r="R46" s="107"/>
      <c r="S46" s="80"/>
      <c r="T46" s="107"/>
      <c r="U46" s="107"/>
      <c r="V46" s="80"/>
      <c r="W46" s="107"/>
      <c r="X46" s="107"/>
      <c r="Y46" s="80"/>
      <c r="Z46" s="107"/>
      <c r="AA46" s="107"/>
      <c r="AB46" s="80"/>
      <c r="AC46" s="67"/>
      <c r="AD46" s="67"/>
      <c r="AE46" s="67"/>
      <c r="AF46" s="67"/>
    </row>
    <row r="47" spans="16:32">
      <c r="P47" s="67"/>
      <c r="Q47" s="67"/>
      <c r="R47" s="107"/>
      <c r="S47" s="80"/>
      <c r="T47" s="107"/>
      <c r="U47" s="107"/>
      <c r="V47" s="80"/>
      <c r="W47" s="107"/>
      <c r="X47" s="107"/>
      <c r="Y47" s="80"/>
      <c r="Z47" s="107"/>
      <c r="AA47" s="107"/>
      <c r="AB47" s="80"/>
      <c r="AC47" s="67"/>
      <c r="AD47" s="67"/>
      <c r="AE47" s="67"/>
      <c r="AF47" s="67"/>
    </row>
    <row r="48" spans="16:32" ht="13">
      <c r="P48" s="67"/>
      <c r="Q48" s="239"/>
      <c r="R48" s="82"/>
      <c r="S48" s="106"/>
      <c r="T48" s="82"/>
      <c r="U48" s="82"/>
      <c r="V48" s="106"/>
      <c r="W48" s="82"/>
      <c r="X48" s="82"/>
      <c r="Y48" s="106"/>
      <c r="Z48" s="82"/>
      <c r="AA48" s="82"/>
      <c r="AB48" s="106"/>
      <c r="AC48" s="67"/>
      <c r="AD48" s="67"/>
      <c r="AE48" s="67"/>
      <c r="AF48" s="67"/>
    </row>
    <row r="49" spans="16:32" ht="12.75" customHeight="1">
      <c r="P49" s="67"/>
      <c r="Q49" s="241"/>
      <c r="R49" s="67"/>
      <c r="S49" s="67"/>
      <c r="T49" s="67"/>
      <c r="U49" s="67"/>
      <c r="V49" s="67"/>
      <c r="W49" s="67"/>
      <c r="X49" s="67"/>
      <c r="Y49" s="67"/>
      <c r="Z49" s="67"/>
      <c r="AA49" s="67"/>
      <c r="AB49" s="67"/>
      <c r="AC49" s="67"/>
      <c r="AD49" s="67"/>
      <c r="AE49" s="67"/>
      <c r="AF49" s="67"/>
    </row>
    <row r="50" spans="16:32" ht="13">
      <c r="P50" s="240"/>
      <c r="Q50" s="241"/>
      <c r="R50" s="67"/>
      <c r="S50" s="67"/>
      <c r="T50" s="67"/>
      <c r="U50" s="67"/>
      <c r="V50" s="67"/>
      <c r="W50" s="67"/>
      <c r="X50" s="67"/>
      <c r="Y50" s="67"/>
      <c r="Z50" s="67"/>
      <c r="AA50" s="67"/>
      <c r="AB50" s="67"/>
      <c r="AC50" s="67"/>
      <c r="AD50" s="67"/>
      <c r="AE50" s="67"/>
      <c r="AF50" s="67"/>
    </row>
    <row r="51" spans="16:32" ht="13">
      <c r="P51" s="242"/>
      <c r="Q51" s="241"/>
      <c r="R51" s="67"/>
      <c r="S51" s="67"/>
      <c r="T51" s="67"/>
      <c r="U51" s="67"/>
      <c r="V51" s="67"/>
      <c r="W51" s="67"/>
      <c r="X51" s="67"/>
      <c r="Y51" s="67"/>
      <c r="Z51" s="67"/>
      <c r="AA51" s="67"/>
      <c r="AB51" s="67"/>
      <c r="AC51" s="67"/>
      <c r="AD51" s="67"/>
      <c r="AE51" s="67"/>
      <c r="AF51" s="67"/>
    </row>
    <row r="52" spans="16:32" ht="13">
      <c r="P52" s="242"/>
      <c r="Q52" s="241"/>
      <c r="R52" s="67"/>
      <c r="S52" s="67"/>
      <c r="T52" s="67"/>
      <c r="U52" s="67"/>
      <c r="V52" s="67"/>
      <c r="W52" s="67"/>
      <c r="X52" s="67"/>
      <c r="Y52" s="67"/>
      <c r="Z52" s="67"/>
      <c r="AA52" s="67"/>
      <c r="AB52" s="67"/>
      <c r="AC52" s="67"/>
      <c r="AD52" s="67"/>
      <c r="AE52" s="67"/>
      <c r="AF52" s="67"/>
    </row>
    <row r="53" spans="16:32" ht="13">
      <c r="P53" s="242"/>
      <c r="Q53" s="241"/>
      <c r="R53" s="67"/>
      <c r="S53" s="67"/>
      <c r="T53" s="67"/>
      <c r="U53" s="67"/>
      <c r="V53" s="67"/>
      <c r="W53" s="67"/>
      <c r="X53" s="67"/>
      <c r="Y53" s="67"/>
      <c r="Z53" s="67"/>
      <c r="AA53" s="67"/>
      <c r="AB53" s="67"/>
      <c r="AC53" s="67"/>
      <c r="AD53" s="67"/>
      <c r="AE53" s="67"/>
      <c r="AF53" s="67"/>
    </row>
    <row r="54" spans="16:32" ht="13">
      <c r="P54" s="242"/>
      <c r="Q54" s="241"/>
      <c r="R54" s="67"/>
      <c r="S54" s="67"/>
      <c r="T54" s="67"/>
      <c r="U54" s="67"/>
      <c r="V54" s="67"/>
      <c r="W54" s="67"/>
      <c r="X54" s="67"/>
      <c r="Y54" s="67"/>
      <c r="Z54" s="67"/>
      <c r="AA54" s="67"/>
      <c r="AB54" s="67"/>
      <c r="AC54" s="67"/>
      <c r="AD54" s="67"/>
      <c r="AE54" s="67"/>
      <c r="AF54" s="67"/>
    </row>
    <row r="55" spans="16:32" ht="13">
      <c r="P55" s="242"/>
      <c r="Q55" s="241"/>
      <c r="R55" s="67"/>
      <c r="S55" s="67"/>
      <c r="T55" s="67"/>
      <c r="U55" s="67"/>
      <c r="V55" s="67"/>
      <c r="W55" s="67"/>
      <c r="X55" s="67"/>
      <c r="Y55" s="67"/>
      <c r="Z55" s="67"/>
      <c r="AA55" s="67"/>
      <c r="AB55" s="67"/>
      <c r="AC55" s="67"/>
      <c r="AD55" s="67"/>
      <c r="AE55" s="67"/>
      <c r="AF55" s="67"/>
    </row>
    <row r="56" spans="16:32" ht="13">
      <c r="P56" s="242"/>
      <c r="Q56" s="241"/>
      <c r="R56" s="67"/>
      <c r="S56" s="67"/>
      <c r="T56" s="67"/>
      <c r="U56" s="67"/>
      <c r="V56" s="67"/>
      <c r="W56" s="67"/>
      <c r="X56" s="67"/>
      <c r="Y56" s="67"/>
      <c r="Z56" s="67"/>
      <c r="AA56" s="67"/>
      <c r="AB56" s="67"/>
      <c r="AC56" s="67"/>
      <c r="AD56" s="67"/>
      <c r="AE56" s="67"/>
      <c r="AF56" s="67"/>
    </row>
    <row r="57" spans="16:32" ht="13">
      <c r="P57" s="242"/>
      <c r="Q57" s="241"/>
      <c r="R57" s="67"/>
      <c r="S57" s="67"/>
      <c r="T57" s="67"/>
      <c r="U57" s="67"/>
      <c r="V57" s="67"/>
      <c r="W57" s="67"/>
      <c r="X57" s="67"/>
      <c r="Y57" s="67"/>
      <c r="Z57" s="67"/>
      <c r="AA57" s="67"/>
      <c r="AB57" s="67"/>
      <c r="AC57" s="67"/>
      <c r="AD57" s="67"/>
      <c r="AE57" s="67"/>
      <c r="AF57" s="67"/>
    </row>
    <row r="58" spans="16:32" ht="13">
      <c r="P58" s="242"/>
      <c r="Q58" s="241"/>
      <c r="R58" s="67"/>
      <c r="S58" s="67"/>
      <c r="T58" s="67"/>
      <c r="U58" s="67"/>
      <c r="V58" s="67"/>
      <c r="W58" s="67"/>
      <c r="X58" s="67"/>
      <c r="Y58" s="67"/>
      <c r="Z58" s="67"/>
      <c r="AA58" s="67"/>
      <c r="AB58" s="67"/>
      <c r="AC58" s="67"/>
      <c r="AD58" s="67"/>
      <c r="AE58" s="67"/>
      <c r="AF58" s="67"/>
    </row>
    <row r="59" spans="16:32" ht="13">
      <c r="P59" s="242"/>
      <c r="Q59" s="241"/>
      <c r="R59" s="67"/>
      <c r="S59" s="67"/>
      <c r="T59" s="67"/>
      <c r="U59" s="67"/>
      <c r="V59" s="67"/>
      <c r="W59" s="67"/>
      <c r="X59" s="67"/>
      <c r="Y59" s="67"/>
      <c r="Z59" s="67"/>
      <c r="AA59" s="67"/>
      <c r="AB59" s="67"/>
      <c r="AC59" s="67"/>
      <c r="AD59" s="67"/>
      <c r="AE59" s="67"/>
      <c r="AF59" s="67"/>
    </row>
    <row r="60" spans="16:32" ht="13">
      <c r="P60" s="242"/>
      <c r="Q60" s="241"/>
      <c r="R60" s="67"/>
      <c r="S60" s="67"/>
      <c r="T60" s="67"/>
      <c r="U60" s="67"/>
      <c r="V60" s="67"/>
      <c r="W60" s="67"/>
      <c r="X60" s="67"/>
      <c r="Y60" s="67"/>
      <c r="Z60" s="67"/>
      <c r="AA60" s="67"/>
      <c r="AB60" s="67"/>
      <c r="AC60" s="67"/>
      <c r="AD60" s="67"/>
      <c r="AE60" s="67"/>
      <c r="AF60" s="67"/>
    </row>
    <row r="61" spans="16:32" ht="13">
      <c r="P61" s="242"/>
      <c r="Q61" s="241"/>
      <c r="R61" s="67"/>
      <c r="S61" s="67"/>
      <c r="T61" s="67"/>
      <c r="U61" s="67"/>
      <c r="V61" s="67"/>
      <c r="W61" s="67"/>
      <c r="X61" s="67"/>
      <c r="Y61" s="67"/>
      <c r="Z61" s="67"/>
      <c r="AA61" s="67"/>
      <c r="AB61" s="67"/>
      <c r="AC61" s="67"/>
      <c r="AD61" s="67"/>
      <c r="AE61" s="67"/>
      <c r="AF61" s="67"/>
    </row>
    <row r="62" spans="16:32" ht="13">
      <c r="P62" s="242"/>
      <c r="Q62" s="241"/>
      <c r="R62" s="67"/>
      <c r="S62" s="67"/>
      <c r="T62" s="67"/>
      <c r="U62" s="67"/>
      <c r="V62" s="67"/>
      <c r="W62" s="67"/>
      <c r="X62" s="67"/>
      <c r="Y62" s="67"/>
      <c r="Z62" s="67"/>
      <c r="AA62" s="67"/>
      <c r="AB62" s="67"/>
      <c r="AC62" s="67"/>
      <c r="AD62" s="67"/>
      <c r="AE62" s="67"/>
      <c r="AF62" s="67"/>
    </row>
    <row r="63" spans="16:32" ht="13">
      <c r="P63" s="242"/>
      <c r="Q63" s="241"/>
      <c r="R63" s="67"/>
      <c r="S63" s="67"/>
      <c r="T63" s="67"/>
      <c r="U63" s="67"/>
      <c r="V63" s="67"/>
      <c r="W63" s="67"/>
      <c r="X63" s="67"/>
      <c r="Y63" s="67"/>
      <c r="Z63" s="67"/>
      <c r="AA63" s="67"/>
      <c r="AB63" s="67"/>
      <c r="AC63" s="67"/>
      <c r="AD63" s="67"/>
      <c r="AE63" s="67"/>
      <c r="AF63" s="67"/>
    </row>
    <row r="64" spans="16:32" ht="13">
      <c r="P64" s="242"/>
      <c r="Q64" s="241"/>
      <c r="R64" s="67"/>
      <c r="S64" s="67"/>
      <c r="T64" s="67"/>
      <c r="U64" s="67"/>
      <c r="V64" s="67"/>
      <c r="W64" s="67"/>
      <c r="X64" s="67"/>
      <c r="Y64" s="67"/>
      <c r="Z64" s="67"/>
      <c r="AA64" s="67"/>
      <c r="AB64" s="67"/>
      <c r="AC64" s="67"/>
      <c r="AD64" s="67"/>
      <c r="AE64" s="67"/>
      <c r="AF64" s="67"/>
    </row>
    <row r="65" spans="16:17" ht="13">
      <c r="P65" s="242"/>
      <c r="Q65" s="242"/>
    </row>
    <row r="66" spans="16:17" ht="13">
      <c r="P66" s="242"/>
      <c r="Q66" s="81"/>
    </row>
    <row r="67" spans="16:17">
      <c r="P67" s="67"/>
      <c r="Q67" s="67"/>
    </row>
    <row r="68" spans="16:17">
      <c r="P68" s="67"/>
      <c r="Q68" s="67"/>
    </row>
    <row r="69" spans="16:17">
      <c r="P69" s="67"/>
      <c r="Q69" s="67"/>
    </row>
    <row r="70" spans="16:17">
      <c r="P70" s="67"/>
      <c r="Q70" s="67"/>
    </row>
    <row r="71" spans="16:17">
      <c r="P71" s="67"/>
      <c r="Q71" s="67"/>
    </row>
    <row r="72" spans="16:17">
      <c r="P72" s="67"/>
      <c r="Q72" s="67"/>
    </row>
    <row r="73" spans="16:17">
      <c r="P73" s="67"/>
      <c r="Q73" s="67"/>
    </row>
    <row r="74" spans="16:17">
      <c r="P74" s="67"/>
      <c r="Q74" s="67"/>
    </row>
    <row r="75" spans="16:17">
      <c r="P75" s="67"/>
      <c r="Q75" s="67"/>
    </row>
    <row r="76" spans="16:17">
      <c r="P76" s="67"/>
      <c r="Q76" s="67"/>
    </row>
    <row r="77" spans="16:17">
      <c r="P77" s="67"/>
      <c r="Q77" s="67"/>
    </row>
    <row r="78" spans="16:17">
      <c r="P78" s="67"/>
      <c r="Q78" s="67"/>
    </row>
    <row r="79" spans="16:17">
      <c r="P79" s="67"/>
      <c r="Q79" s="67"/>
    </row>
    <row r="80" spans="16:17">
      <c r="P80" s="67"/>
      <c r="Q80" s="67"/>
    </row>
    <row r="81" spans="17:17">
      <c r="Q81" s="67"/>
    </row>
    <row r="82" spans="17:17">
      <c r="Q82" s="67"/>
    </row>
    <row r="83" spans="17:17">
      <c r="Q83" s="67"/>
    </row>
    <row r="84" spans="17:17">
      <c r="Q84" s="67"/>
    </row>
    <row r="85" spans="17:17">
      <c r="Q85" s="67"/>
    </row>
    <row r="86" spans="17:17">
      <c r="Q86" s="67"/>
    </row>
    <row r="87" spans="17:17">
      <c r="Q87" s="67"/>
    </row>
    <row r="88" spans="17:17">
      <c r="Q88" s="67"/>
    </row>
    <row r="89" spans="17:17">
      <c r="Q89" s="67"/>
    </row>
    <row r="90" spans="17:17">
      <c r="Q90" s="67"/>
    </row>
    <row r="91" spans="17:17">
      <c r="Q91" s="67"/>
    </row>
    <row r="92" spans="17:17">
      <c r="Q92" s="67"/>
    </row>
    <row r="93" spans="17:17">
      <c r="Q93" s="67"/>
    </row>
    <row r="94" spans="17:17">
      <c r="Q94" s="67"/>
    </row>
    <row r="95" spans="17:17">
      <c r="Q95" s="67"/>
    </row>
    <row r="96" spans="17:17">
      <c r="Q96" s="67"/>
    </row>
    <row r="97" spans="17:17">
      <c r="Q97" s="67"/>
    </row>
    <row r="98" spans="17:17">
      <c r="Q98" s="67"/>
    </row>
    <row r="99" spans="17:17">
      <c r="Q99" s="67"/>
    </row>
  </sheetData>
  <mergeCells count="7">
    <mergeCell ref="A4:Q6"/>
    <mergeCell ref="E8:G8"/>
    <mergeCell ref="N8:P8"/>
    <mergeCell ref="K8:M8"/>
    <mergeCell ref="H8:J8"/>
    <mergeCell ref="A8:A9"/>
    <mergeCell ref="B8:D8"/>
  </mergeCells>
  <phoneticPr fontId="0" type="noConversion"/>
  <pageMargins left="0.75" right="0.75" top="1" bottom="1" header="0.5" footer="0.5"/>
  <pageSetup scale="49" orientation="portrait" r:id="rId1"/>
  <headerFooter alignWithMargins="0">
    <oddFooter>&amp;C&amp;14B-&amp;P-4</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ADC6F93C6B7240B2B0B5879F59252A" ma:contentTypeVersion="13" ma:contentTypeDescription="Create a new document." ma:contentTypeScope="" ma:versionID="f6735a6e144106c1ff8ba2d013727387">
  <xsd:schema xmlns:xsd="http://www.w3.org/2001/XMLSchema" xmlns:xs="http://www.w3.org/2001/XMLSchema" xmlns:p="http://schemas.microsoft.com/office/2006/metadata/properties" xmlns:ns2="e3100c4f-62ee-4121-9f7e-6c44f616bd59" xmlns:ns3="7b83dbe2-6fd2-449a-a932-0d75829bf641" targetNamespace="http://schemas.microsoft.com/office/2006/metadata/properties" ma:root="true" ma:fieldsID="97077553a51ec4e4bc7197f00e648ca5" ns2:_="" ns3:_="">
    <xsd:import namespace="e3100c4f-62ee-4121-9f7e-6c44f616bd59"/>
    <xsd:import namespace="7b83dbe2-6fd2-449a-a932-0d75829bf64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100c4f-62ee-4121-9f7e-6c44f616bd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b83dbe2-6fd2-449a-a932-0d75829bf64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70bc27e8-7775-4660-bfbb-43f7f895732e}" ma:internalName="TaxCatchAll" ma:showField="CatchAllData" ma:web="7b83dbe2-6fd2-449a-a932-0d75829bf6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3100c4f-62ee-4121-9f7e-6c44f616bd59">
      <Terms xmlns="http://schemas.microsoft.com/office/infopath/2007/PartnerControls"/>
    </lcf76f155ced4ddcb4097134ff3c332f>
    <TaxCatchAll xmlns="7b83dbe2-6fd2-449a-a932-0d75829bf64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703B6F-141A-45E7-BA83-E848ADE215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100c4f-62ee-4121-9f7e-6c44f616bd59"/>
    <ds:schemaRef ds:uri="7b83dbe2-6fd2-449a-a932-0d75829bf6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1B910E5-9812-4078-8488-BCE808CE9D4F}">
  <ds:schemaRefs>
    <ds:schemaRef ds:uri="http://schemas.microsoft.com/office/infopath/2007/PartnerControls"/>
    <ds:schemaRef ds:uri="e3100c4f-62ee-4121-9f7e-6c44f616bd59"/>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7b83dbe2-6fd2-449a-a932-0d75829bf641"/>
    <ds:schemaRef ds:uri="http://www.w3.org/XML/1998/namespace"/>
    <ds:schemaRef ds:uri="http://purl.org/dc/dcmitype/"/>
  </ds:schemaRefs>
</ds:datastoreItem>
</file>

<file path=customXml/itemProps3.xml><?xml version="1.0" encoding="utf-8"?>
<ds:datastoreItem xmlns:ds="http://schemas.openxmlformats.org/officeDocument/2006/customXml" ds:itemID="{9407B2A3-07BF-423D-A4CD-A7F86125D3B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19</vt:i4>
      </vt:variant>
    </vt:vector>
  </HeadingPairs>
  <TitlesOfParts>
    <vt:vector size="40" baseType="lpstr">
      <vt:lpstr>Cover</vt:lpstr>
      <vt:lpstr>Table of Contents</vt:lpstr>
      <vt:lpstr>(1) VINs tested</vt:lpstr>
      <vt:lpstr>(1) Total Tests</vt:lpstr>
      <vt:lpstr>(2)(i) OBD</vt:lpstr>
      <vt:lpstr>(2)(i) Opacity</vt:lpstr>
      <vt:lpstr>(2)(ii) OBD</vt:lpstr>
      <vt:lpstr>(2)(iii) OBD</vt:lpstr>
      <vt:lpstr>(2)(iv) OBD</vt:lpstr>
      <vt:lpstr>(2)(v) Waivers</vt:lpstr>
      <vt:lpstr>(2)(v) Hardship Extensions</vt:lpstr>
      <vt:lpstr>(2)(vi) No Known Outcome</vt:lpstr>
      <vt:lpstr>(2)(xi) Pass OBD</vt:lpstr>
      <vt:lpstr>(2)(xii) Fail OBD</vt:lpstr>
      <vt:lpstr>(2)(xix) MIL on no DTCs</vt:lpstr>
      <vt:lpstr>(2)(xx) MIL off w  DTCs</vt:lpstr>
      <vt:lpstr>(2)(xxi) MIL on w DTCs </vt:lpstr>
      <vt:lpstr>(2)(xxii) MIL off no DTCs </vt:lpstr>
      <vt:lpstr>(2)(xxiii) Not Ready Failures</vt:lpstr>
      <vt:lpstr>(2)(xxiii) Not Ready Turnaways</vt:lpstr>
      <vt:lpstr>Alternative OBD Tests</vt:lpstr>
      <vt:lpstr>'(1) Total Tests'!Print_Area</vt:lpstr>
      <vt:lpstr>'(1) VINs tested'!Print_Area</vt:lpstr>
      <vt:lpstr>'(2)(i) OBD'!Print_Area</vt:lpstr>
      <vt:lpstr>'(2)(ii) OBD'!Print_Area</vt:lpstr>
      <vt:lpstr>'(2)(iii) OBD'!Print_Area</vt:lpstr>
      <vt:lpstr>'(2)(iv) OBD'!Print_Area</vt:lpstr>
      <vt:lpstr>'(2)(v) Waivers'!Print_Area</vt:lpstr>
      <vt:lpstr>'(2)(vi) No Known Outcome'!Print_Area</vt:lpstr>
      <vt:lpstr>'(2)(xi) Pass OBD'!Print_Area</vt:lpstr>
      <vt:lpstr>'(2)(xii) Fail OBD'!Print_Area</vt:lpstr>
      <vt:lpstr>'(2)(xix) MIL on no DTCs'!Print_Area</vt:lpstr>
      <vt:lpstr>'(2)(xx) MIL off w  DTCs'!Print_Area</vt:lpstr>
      <vt:lpstr>'(2)(xxi) MIL on w DTCs '!Print_Area</vt:lpstr>
      <vt:lpstr>'(2)(xxii) MIL off no DTCs '!Print_Area</vt:lpstr>
      <vt:lpstr>'(2)(xxiii) Not Ready Failures'!Print_Area</vt:lpstr>
      <vt:lpstr>'(2)(xxiii) Not Ready Turnaways'!Print_Area</vt:lpstr>
      <vt:lpstr>Cover!Print_Area</vt:lpstr>
      <vt:lpstr>'Table of Contents'!Print_Area</vt:lpstr>
      <vt:lpstr>'Table of Contents'!Print_Titles</vt:lpstr>
    </vt:vector>
  </TitlesOfParts>
  <Manager/>
  <Company>Commonwealth of Massachusetts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cwoleader</dc:creator>
  <cp:keywords/>
  <dc:description/>
  <cp:lastModifiedBy>Kevin Gould</cp:lastModifiedBy>
  <cp:revision/>
  <dcterms:created xsi:type="dcterms:W3CDTF">2004-07-19T17:19:25Z</dcterms:created>
  <dcterms:modified xsi:type="dcterms:W3CDTF">2022-12-20T20:35:45Z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WorkbookGuid">
    <vt:lpwstr>42a7f965-cf6e-4fbd-a2c2-51b44f51c168</vt:lpwstr>
  </property>
  <property fmtid="{D5CDD505-2E9C-101B-9397-08002B2CF9AE}" pid="4" name="ContentTypeId">
    <vt:lpwstr>0x01010007ADC6F93C6B7240B2B0B5879F59252A</vt:lpwstr>
  </property>
  <property fmtid="{D5CDD505-2E9C-101B-9397-08002B2CF9AE}" pid="5" name="MediaServiceImageTags">
    <vt:lpwstr/>
  </property>
</Properties>
</file>